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8900" windowHeight="6810"/>
  </bookViews>
  <sheets>
    <sheet name="Приложение" sheetId="1" r:id="rId1"/>
  </sheets>
  <calcPr calcId="145621"/>
</workbook>
</file>

<file path=xl/calcChain.xml><?xml version="1.0" encoding="utf-8"?>
<calcChain xmlns="http://schemas.openxmlformats.org/spreadsheetml/2006/main">
  <c r="P310" i="1" l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P373" i="1" l="1"/>
  <c r="O373" i="1"/>
  <c r="N373" i="1"/>
  <c r="M373" i="1"/>
  <c r="L373" i="1"/>
  <c r="K373" i="1"/>
  <c r="J373" i="1"/>
  <c r="I373" i="1"/>
  <c r="H373" i="1"/>
  <c r="G373" i="1"/>
  <c r="F373" i="1"/>
  <c r="E373" i="1"/>
  <c r="C373" i="1"/>
  <c r="D373" i="1"/>
  <c r="P178" i="1" l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598" i="1"/>
  <c r="D607" i="1" s="1"/>
  <c r="C598" i="1"/>
  <c r="C607" i="1" s="1"/>
  <c r="P586" i="1" l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P435" i="1" l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P477" i="1" l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P447" i="1" l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C286" i="1" l="1"/>
  <c r="D28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P344" i="1" l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L24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P74" i="1"/>
  <c r="O74" i="1"/>
  <c r="J74" i="1"/>
  <c r="I74" i="1"/>
  <c r="H74" i="1"/>
  <c r="G74" i="1"/>
  <c r="F74" i="1"/>
  <c r="D74" i="1"/>
  <c r="E73" i="1"/>
  <c r="N72" i="1"/>
  <c r="L72" i="1"/>
  <c r="E72" i="1"/>
  <c r="K71" i="1"/>
  <c r="E71" i="1"/>
  <c r="N70" i="1"/>
  <c r="K70" i="1" s="1"/>
  <c r="E70" i="1"/>
  <c r="K69" i="1"/>
  <c r="E69" i="1"/>
  <c r="K68" i="1"/>
  <c r="E68" i="1"/>
  <c r="K67" i="1"/>
  <c r="E67" i="1"/>
  <c r="K66" i="1"/>
  <c r="E66" i="1"/>
  <c r="K65" i="1"/>
  <c r="E65" i="1"/>
  <c r="N64" i="1"/>
  <c r="K64" i="1" s="1"/>
  <c r="E64" i="1"/>
  <c r="L63" i="1"/>
  <c r="K63" i="1" s="1"/>
  <c r="E63" i="1"/>
  <c r="L62" i="1"/>
  <c r="K62" i="1" s="1"/>
  <c r="E62" i="1"/>
  <c r="L61" i="1"/>
  <c r="K61" i="1" s="1"/>
  <c r="E61" i="1"/>
  <c r="K60" i="1"/>
  <c r="E60" i="1"/>
  <c r="K59" i="1"/>
  <c r="E59" i="1"/>
  <c r="K58" i="1"/>
  <c r="E58" i="1"/>
  <c r="K57" i="1"/>
  <c r="E57" i="1"/>
  <c r="K56" i="1"/>
  <c r="E56" i="1"/>
  <c r="K55" i="1"/>
  <c r="E55" i="1"/>
  <c r="N54" i="1"/>
  <c r="K54" i="1" s="1"/>
  <c r="E54" i="1"/>
  <c r="N53" i="1"/>
  <c r="K53" i="1" s="1"/>
  <c r="E53" i="1"/>
  <c r="N52" i="1"/>
  <c r="E52" i="1"/>
  <c r="M51" i="1"/>
  <c r="K51" i="1" s="1"/>
  <c r="E51" i="1"/>
  <c r="L50" i="1"/>
  <c r="K50" i="1" s="1"/>
  <c r="E50" i="1"/>
  <c r="C50" i="1"/>
  <c r="C74" i="1" s="1"/>
  <c r="K49" i="1"/>
  <c r="E49" i="1"/>
  <c r="E74" i="1" l="1"/>
  <c r="N74" i="1"/>
  <c r="K72" i="1"/>
  <c r="K52" i="1"/>
  <c r="M74" i="1"/>
  <c r="L74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P242" i="1"/>
  <c r="O242" i="1"/>
  <c r="N242" i="1"/>
  <c r="M242" i="1"/>
  <c r="K242" i="1"/>
  <c r="J242" i="1"/>
  <c r="I242" i="1"/>
  <c r="H242" i="1"/>
  <c r="G242" i="1"/>
  <c r="F242" i="1"/>
  <c r="E242" i="1"/>
  <c r="D242" i="1"/>
  <c r="C242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K74" i="1" l="1"/>
  <c r="D47" i="1"/>
  <c r="C47" i="1"/>
  <c r="N45" i="1"/>
  <c r="N47" i="1" s="1"/>
  <c r="L45" i="1"/>
  <c r="L47" i="1" s="1"/>
  <c r="H45" i="1"/>
  <c r="H47" i="1" s="1"/>
  <c r="F45" i="1"/>
  <c r="P38" i="1"/>
  <c r="O38" i="1"/>
  <c r="N38" i="1"/>
  <c r="M38" i="1"/>
  <c r="L38" i="1"/>
  <c r="J38" i="1"/>
  <c r="I38" i="1"/>
  <c r="H38" i="1"/>
  <c r="G38" i="1"/>
  <c r="K37" i="1"/>
  <c r="E37" i="1"/>
  <c r="K36" i="1"/>
  <c r="E36" i="1"/>
  <c r="K35" i="1"/>
  <c r="E35" i="1"/>
  <c r="D35" i="1"/>
  <c r="C35" i="1"/>
  <c r="K34" i="1"/>
  <c r="E34" i="1"/>
  <c r="C34" i="1"/>
  <c r="K33" i="1"/>
  <c r="E33" i="1"/>
  <c r="K32" i="1"/>
  <c r="E32" i="1"/>
  <c r="K31" i="1"/>
  <c r="E31" i="1"/>
  <c r="K30" i="1"/>
  <c r="E30" i="1"/>
  <c r="K29" i="1"/>
  <c r="E29" i="1"/>
  <c r="K28" i="1"/>
  <c r="F28" i="1"/>
  <c r="E28" i="1" s="1"/>
  <c r="K27" i="1"/>
  <c r="E27" i="1"/>
  <c r="K26" i="1"/>
  <c r="F26" i="1"/>
  <c r="E26" i="1" s="1"/>
  <c r="D26" i="1"/>
  <c r="K25" i="1"/>
  <c r="F25" i="1"/>
  <c r="E25" i="1" s="1"/>
  <c r="D25" i="1"/>
  <c r="K24" i="1"/>
  <c r="E24" i="1"/>
  <c r="D24" i="1"/>
  <c r="K23" i="1"/>
  <c r="F23" i="1"/>
  <c r="E23" i="1" s="1"/>
  <c r="D23" i="1"/>
  <c r="K22" i="1"/>
  <c r="E22" i="1"/>
  <c r="D22" i="1"/>
  <c r="K21" i="1"/>
  <c r="E21" i="1"/>
  <c r="K20" i="1"/>
  <c r="E20" i="1"/>
  <c r="K19" i="1"/>
  <c r="E19" i="1"/>
  <c r="D19" i="1"/>
  <c r="K18" i="1"/>
  <c r="E18" i="1"/>
  <c r="K17" i="1"/>
  <c r="E17" i="1"/>
  <c r="K16" i="1"/>
  <c r="E16" i="1"/>
  <c r="K15" i="1"/>
  <c r="E15" i="1"/>
  <c r="D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D38" i="1" l="1"/>
  <c r="C38" i="1"/>
  <c r="K38" i="1"/>
  <c r="E38" i="1"/>
  <c r="E45" i="1"/>
  <c r="E47" i="1" s="1"/>
  <c r="K45" i="1"/>
  <c r="K47" i="1" s="1"/>
  <c r="F47" i="1"/>
  <c r="F38" i="1"/>
  <c r="C419" i="1"/>
  <c r="K419" i="1"/>
  <c r="E41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P419" i="1"/>
  <c r="P608" i="1" s="1"/>
  <c r="O419" i="1"/>
  <c r="O608" i="1" s="1"/>
  <c r="N419" i="1"/>
  <c r="N608" i="1" s="1"/>
  <c r="M419" i="1"/>
  <c r="M608" i="1" s="1"/>
  <c r="L419" i="1"/>
  <c r="L608" i="1" s="1"/>
  <c r="J419" i="1"/>
  <c r="J608" i="1" s="1"/>
  <c r="I419" i="1"/>
  <c r="H419" i="1"/>
  <c r="H608" i="1" s="1"/>
  <c r="G419" i="1"/>
  <c r="F419" i="1"/>
  <c r="D419" i="1"/>
  <c r="G608" i="1" l="1"/>
  <c r="I608" i="1"/>
  <c r="E608" i="1"/>
  <c r="C608" i="1"/>
  <c r="K608" i="1"/>
  <c r="D608" i="1"/>
  <c r="F608" i="1"/>
</calcChain>
</file>

<file path=xl/comments1.xml><?xml version="1.0" encoding="utf-8"?>
<comments xmlns="http://schemas.openxmlformats.org/spreadsheetml/2006/main">
  <authors>
    <author>Fin_Maiorova</author>
  </authors>
  <commentList>
    <comment ref="B110" authorId="0">
      <text>
        <r>
          <rPr>
            <b/>
            <sz val="9"/>
            <color indexed="81"/>
            <rFont val="Tahoma"/>
            <family val="2"/>
            <charset val="204"/>
          </rPr>
          <t>Fin_Maiorova:</t>
        </r>
        <r>
          <rPr>
            <sz val="9"/>
            <color indexed="81"/>
            <rFont val="Tahoma"/>
            <family val="2"/>
            <charset val="204"/>
          </rPr>
          <t xml:space="preserve">
вносятся изменения в программу</t>
        </r>
      </text>
    </comment>
  </commentList>
</comments>
</file>

<file path=xl/sharedStrings.xml><?xml version="1.0" encoding="utf-8"?>
<sst xmlns="http://schemas.openxmlformats.org/spreadsheetml/2006/main" count="674" uniqueCount="616">
  <si>
    <t>N п/п</t>
  </si>
  <si>
    <t>Наименование утвержденных мероприятий</t>
  </si>
  <si>
    <t>Объем финансирования, предусмотренный на реализацию Программы (на отчетный год)</t>
  </si>
  <si>
    <t>Объем выполненных мероприятий Программы</t>
  </si>
  <si>
    <t>Фактическое финансирование мероприятий Программы</t>
  </si>
  <si>
    <t>Кредиторская задолженность по МБ на конец отчетного периода</t>
  </si>
  <si>
    <t>всего</t>
  </si>
  <si>
    <t>в том числе: МБ</t>
  </si>
  <si>
    <t>в том числе:</t>
  </si>
  <si>
    <t>МБ</t>
  </si>
  <si>
    <t>ФБ</t>
  </si>
  <si>
    <t>ОБ</t>
  </si>
  <si>
    <t>БП</t>
  </si>
  <si>
    <t>ВС</t>
  </si>
  <si>
    <t>I</t>
  </si>
  <si>
    <t>ОБРАЗОВАНИЕ</t>
  </si>
  <si>
    <t>ВЦП " Управления образования администрации Рыбинского муниципального района на 2011- 2013 годы"</t>
  </si>
  <si>
    <t>Компенсация части родительской платы за содержание детей в образовательных учреждениях, реализующих основную общеобразовательную программу дошкольного образования</t>
  </si>
  <si>
    <t>Воспитание и обучение детей-инвалидов в дошкольных образовательных учреждениях</t>
  </si>
  <si>
    <t>Развитие материально-технической базы  муниципальных дошкольных учреждений</t>
  </si>
  <si>
    <t>Повышение квалификации работников дошкольных образовательных учреждений</t>
  </si>
  <si>
    <t>Обеспечение противопожарной безопасности дошкольных образовательных учреждений</t>
  </si>
  <si>
    <t>Подготовка к отопительному сезону дошкольных образовательных учреждений</t>
  </si>
  <si>
    <t>Оформление документов для регистрации права муниципальной собственности дошкольных образовательных учреждений</t>
  </si>
  <si>
    <t>Обеспечение деятельности образовательных учреждений, реализующих общеобразовательные программы начального общего, основного общего, среднего (полного) общего образования</t>
  </si>
  <si>
    <t>Обеспечение деятельности Арефинской специальной (коррекционной) школы-интерната</t>
  </si>
  <si>
    <t>Выплата ежегодной стипендии Главы Рыбинского муниципального района старшеклассникам общеобразовательных учреждений</t>
  </si>
  <si>
    <t>Обеспечение предоставляемого на бесплатной основе питания обучающихся в общеобразовательных учреждениях</t>
  </si>
  <si>
    <t>Развитие материально-технической базы  муниципальных общеобразовательных учреждений</t>
  </si>
  <si>
    <t>Повышение квалификации работников общеобразовательных учреждений</t>
  </si>
  <si>
    <t>Обеспечение противопожарной безопасности общеобразовательных учреждений</t>
  </si>
  <si>
    <t>Подготовка к отопительному сезону общеобразовательных учреждений</t>
  </si>
  <si>
    <t>Содержание школьных автобусов</t>
  </si>
  <si>
    <t>Обеспечение деятельности образовательных учреждений, реализующих программы дополнительного образования</t>
  </si>
  <si>
    <t>Выплата компенсации части родительской платы за проезд обучающихся в учреждения дополнительного образования городского округа город Рыбинск</t>
  </si>
  <si>
    <t>Подготовка к отопительному сезону учреждений, реализующих программы дополнительного образования</t>
  </si>
  <si>
    <t>Содержание и обеспечение деятельности ОМС в части осуществления полномочий по опеке и попечительству над несовершеннолетними гражданами</t>
  </si>
  <si>
    <t>Содержание детей-сирот и детей, оставшихся без попечения родителей, находящихся под опекой (попечительством),в приемных семьях и в специализированных учреждениях.</t>
  </si>
  <si>
    <t>Содержание Управления образования (без учета п. 5.1.)</t>
  </si>
  <si>
    <t>Содержание муниципального образовательного учреждения дополнительного профессионального образования (повышения квалификации) «Муниципальный методический центр»</t>
  </si>
  <si>
    <t>Содержание муниципального учреждения «Центр бухгалтерского учета и отчетности»</t>
  </si>
  <si>
    <t>ВСЕГО  ПО  ПРОГРАММЕ:</t>
  </si>
  <si>
    <t>МЦП "Отдых оздоровление и занятость детей, молодежи и подростков, проживающих на территориии Рыбинского муниципального района" на 2012-2014 гг</t>
  </si>
  <si>
    <t>Организация лагерей с дневным пребыванием детей на базе образовательных учреждений</t>
  </si>
  <si>
    <t>Организация профильных лагерей</t>
  </si>
  <si>
    <t>II</t>
  </si>
  <si>
    <t>КУЛЬТУРА, МОЛОДЕЖ И СПОРТ</t>
  </si>
  <si>
    <t>1.</t>
  </si>
  <si>
    <t>МЦП "Комплесные меры противодествия злоупотреблению наркотиками и их незаконному обороту" на 2012-2014 годы</t>
  </si>
  <si>
    <r>
      <t xml:space="preserve">Задача 1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Своевременное выявление лиц, допускающих немедицинское потребление наркотических средств   </t>
    </r>
  </si>
  <si>
    <t>Выявление несовершеннолетних, допускающих немедицинское употребление наркотических средств, психотропных или одурманивающих веществ</t>
  </si>
  <si>
    <t>Проведение рейдов совместно с общественными комиссиями по делам несовершеннолетних и защите их прав при администрациях поселений в учреждениях культуры при проведении танцевальных вечеров.</t>
  </si>
  <si>
    <t>Проведение ежегодного анкетирования в целях выявления обучающихся, склонных к потреблению- ПАВ, проведение скрининговых исследований</t>
  </si>
  <si>
    <t>Проведение тестирования обучающихся старших классов общеобразовательных учреждений  на предмет немедицинского потребления ПАВ</t>
  </si>
  <si>
    <t>Внедрение системы обязательных регулярных осмотров врачом-наркологом с проведением тестирования на наркотики работников отдельных видов профессий</t>
  </si>
  <si>
    <t>Задача 2. Снижение доступности наркотических средств и ПАВ в целях незаконного потребления</t>
  </si>
  <si>
    <t>Организация работы круглосуточного «телефона доверия»</t>
  </si>
  <si>
    <t>Организация и проведение акции «Сообщи, где торгуют смертью»</t>
  </si>
  <si>
    <t>Организация и проведение оперативно-профилактической операции «МАК»</t>
  </si>
  <si>
    <t>Проведение мероприятий по выявлению нарушений правил продажи алкогольной продукции, пива и табачных изделий несовершеннолетним.</t>
  </si>
  <si>
    <t>Организация информирования правоохранительных органов в случае  выявления очагов произрастания дикорастущих наркосодержащих растений, в том числе на земельных участках сельскохозяйственного назначения</t>
  </si>
  <si>
    <t>Организация и проведение информационной и разъяснительной работы с руководителями сельхозпредприятий и главами сельских поселений Рыбинского района в период подготовки и проведения   оперативно-профилактической операции «МАК»</t>
  </si>
  <si>
    <r>
      <t>Задача 3</t>
    </r>
    <r>
      <rPr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Развитие системы профилактики немедицинского потребления наркотиков  </t>
    </r>
  </si>
  <si>
    <t xml:space="preserve">Проведение в Рыбинском муниципальном районе активной  антинаркотической пропаганды, повышение уровня осведомленности подростков и молодёжи о негативных последствиях немедицинского потребления наркотиков и об ответственности за участие в их незаконном обороте профилактике потребления ПАВ </t>
  </si>
  <si>
    <t>Проведение мероприятий в рамках реализации программ по профилактике асоциальных явлений в молодёжной среде</t>
  </si>
  <si>
    <t>Организация обучения групп волонтёров по программам по профилактике наркопотребления в молодёжной среде и формированию навыков здорового образа жизни</t>
  </si>
  <si>
    <t>Проведение волонтёрами Рыбинского района мероприятий по профилактике наркозависимости в рамках программ по развитию добровольческой деятельности</t>
  </si>
  <si>
    <t>Проведение акции «Мы выбираем жизнь!», посвященной Всемирному Дню борьбы с наркоманией и незаконным оборотом наркотиков (дни информации, конкурсы плакатов,слоганов,встречи-консультации с медицинскими работниками, книжные выставки и др.)</t>
  </si>
  <si>
    <t>Организация и проведение  учреждениями культуры Рыбинского МР мероприятий по формированию здорового образа жизни</t>
  </si>
  <si>
    <t>Развитие массового спорта как альтернативы асоциальному поведению в образовательных учреждениях, в том числе:</t>
  </si>
  <si>
    <t xml:space="preserve">Обеспечение функционирования в вечернее время  спортивных залов общеобразовательных школ,  для занятий в них обучающихся </t>
  </si>
  <si>
    <t>Приобретение спортивного оборудования для реализации дополнительных образовательных программ в общеобразовательных учреждениях, учреждениях дополнительного образования детей</t>
  </si>
  <si>
    <t>Благоустройство  спортивных площадок образовательных учреждений</t>
  </si>
  <si>
    <t>Проведение спортивных мероприятий, посвящённых Дню борьбы с наркотиками</t>
  </si>
  <si>
    <t xml:space="preserve">Вовлечение детей и подростков «группы риска» к систематическим  занятиям спортом  </t>
  </si>
  <si>
    <t>Проведение муниципального конкурса рисунков «Я за здоровый образ жизни»</t>
  </si>
  <si>
    <t>Проведение родительских собраний по вопросам профилактики ПАВ</t>
  </si>
  <si>
    <t>Проведение в МОУ мероприятий антинаркотической направленности</t>
  </si>
  <si>
    <t>Регулярное освещение в средствах массовой информации материалов о состоянии распространения наркомании и мерах по борьбе с незаконным оборотом наркотиков, по разъяснению действующего законодательства. Темы антинаркотической направленности,  пропаганда здорового образа жизни.</t>
  </si>
  <si>
    <t>Уточнение списка работников ГУЗ ЯО «Рыбинская ЦРП» , имеющих право допуска к работе с наркотическими лекарственными средствами</t>
  </si>
  <si>
    <t>Проведение информационной подготовки мед. работников  ГУЗ ЯО «Рыбинская ЦРП» об отпуске кодеиносодержащих лекарственных препаратов</t>
  </si>
  <si>
    <t>2</t>
  </si>
  <si>
    <t>МЦП "Патриотическое воспитание граждан РФ, проживающих на территории Рыбинского муниципального района" на 2009-2011 гг</t>
  </si>
  <si>
    <r>
      <t>Задача 1.</t>
    </r>
    <r>
      <rPr>
        <sz val="11"/>
        <color theme="1"/>
        <rFont val="Times New Roman"/>
        <family val="1"/>
        <charset val="204"/>
      </rPr>
      <t xml:space="preserve"> Развитие и совершенствование системы патриотического воспитания граждан с учётом современных условий и потребностей российского общества</t>
    </r>
  </si>
  <si>
    <t>Поддержка деятельности Координационного Совета по патриотическому воспитанию граждан</t>
  </si>
  <si>
    <t>Проведение   заседаний Координационного Совета Рыбинского муниципального района по патриотическому воспитанию</t>
  </si>
  <si>
    <t>Подписание соглашений о сотрудничестве в сфере патриотического воспитания между администрацией Рыбинского муниципального района, общественными организациями, воинскими формированиями</t>
  </si>
  <si>
    <t>Организация и проведение конкурса между поселениями Рыбинского муниципального района на лучшую организацию работы по патриотическому воспитанию подростков и молодёжи</t>
  </si>
  <si>
    <t>Участие в областном смотре-конкурсе на лучшую организацию работы по патриотическому воспитанию граждан Российской Федерации, проживающих на территории Ярославской области</t>
  </si>
  <si>
    <t>Совершенствование музейной работы, организация взаимодействия школьных музеев</t>
  </si>
  <si>
    <t>Организация и проведение конкурса между образовательными учреждениями Рыбинского МР на лучшую организацию работы по подготовке учащихся-юношей к службе в вооруженных силах РФ</t>
  </si>
  <si>
    <t>Выдвижение кандидатур Рыбинского МР на ежегодную областную награду «За заслуги в патриотическом воспитании»</t>
  </si>
  <si>
    <r>
      <t xml:space="preserve">Задача 2. </t>
    </r>
    <r>
      <rPr>
        <sz val="11"/>
        <color theme="1"/>
        <rFont val="Times New Roman"/>
        <family val="1"/>
        <charset val="204"/>
      </rPr>
      <t>Популяризация и пропаганда патриотизма, духовно-нравственных ценностей, подготовка молодежи к достойному служению Отечеству</t>
    </r>
  </si>
  <si>
    <t>Организация и проведение военно-спортивных соревнований среди молодёжи Рыбинского МР</t>
  </si>
  <si>
    <t>Организация и проведение праздников, фестивалей, конкурсов, выставок, экспедиций патриотической направленности</t>
  </si>
  <si>
    <t>Проведение межмуниципальной военно-патриотической конференции «Боевая слава России»</t>
  </si>
  <si>
    <t>Организация и проведение муниципальных этапов:  Всероссийский акция «Я – гражданин России» по торжественному вручению паспортов 14-летним  гражданам Рыбинского МР;  Детско-юношеской, военно-спортивной игры «Победа» ;</t>
  </si>
  <si>
    <t xml:space="preserve">Организация и проведение мероприятий, посвященных дням боевой славы и памятным датам России </t>
  </si>
  <si>
    <t>Проведение мероприятий, посвященных юбилейным и памятным датам военной истории России</t>
  </si>
  <si>
    <t>Организация и проведение месячника оборонно-массовой работы</t>
  </si>
  <si>
    <t>Проведение экскурсий в школьные музеи для педагогов и обучающихся  образовательных учреждений Рыбинского МР, взаимопосещение экскурсий</t>
  </si>
  <si>
    <t>Организация и проведение   праздника для учащихся образовательных учреждений  «Мы – Ушаковцы»</t>
  </si>
  <si>
    <t>Выставка детского творчества «Моя малая родина»</t>
  </si>
  <si>
    <t>Проведение учебных сборов для учащихся юношей 10 классов</t>
  </si>
  <si>
    <t>Проведение конкурса на лучший школьный музей</t>
  </si>
  <si>
    <t>Проведение молодёжных акций</t>
  </si>
  <si>
    <t>Организация и проведение уроков, направленных на гражданско-патриотическое воспитание школьников</t>
  </si>
  <si>
    <t>Благоустройство мемориальных объектов, памятников и воинских захоронений</t>
  </si>
  <si>
    <t>Организация и проведение игры «Безопасное колесо»</t>
  </si>
  <si>
    <t>Походы выходного дня по кольцу Славы Рыбинского муниципального района (родина генерала армии П.И. Батова,  контр-адмирала И.А.Колышкина, маршала Советского Союза В.К.Блюхера, адмирала Ф.Ф. Ушакова)</t>
  </si>
  <si>
    <t>Организация и проведение мероприятий, посвящённых 70-ю годовщины разгрома немецко-фашистских войск в Сталинградской и Курской битвах</t>
  </si>
  <si>
    <t>Участие в областном конкурсе между муниципальными образованиями на лучшую организацию работы по патриотическому воспитанию</t>
  </si>
  <si>
    <t xml:space="preserve">Участие в областных мероприятиях патриотической направленности </t>
  </si>
  <si>
    <r>
      <t>Задача 3.</t>
    </r>
    <r>
      <rPr>
        <sz val="11"/>
        <color theme="1"/>
        <rFont val="Times New Roman"/>
        <family val="1"/>
        <charset val="204"/>
      </rPr>
      <t xml:space="preserve"> Создания условий для развития молодежных и детских общественных объединений, осуществляющих деятельность в сфере патриотического воспитания в Рыбинском муниципальном районе;</t>
    </r>
  </si>
  <si>
    <t>Поддержка деятельности детских и молодёжных общественных объединений патриотической направленности, в т.ч.:  участие в областных военно-спортивных соревнованиях;  участие в общероссийских военно-патриотических соревнованиях на Кубок Подольского благочиния</t>
  </si>
  <si>
    <t>Актуализация базы данных о патриотических подростково-молодежных клубах и объединениях в Рыбинском МР</t>
  </si>
  <si>
    <t xml:space="preserve">Содействие развитию волонтерского движения членов патриотических ДиМОО на территории Рыбинского МР  направленного на оказание помощи ветеранам, вдовам погибших и умерших участников Великой Отечественной войны, локальных войн и вооруженных конфликтов </t>
  </si>
  <si>
    <t>Содействие участию представителей Рыбинского МР в  областном совещании руководителей патриотических молодежных и детских объединений муниципальных образований области по вопросу совершенствования деятельности общественных объединений и организаций по патриотическому воспитанию</t>
  </si>
  <si>
    <t>Оказание помощи в проведении поисковой работы детскими краеведческими объединениями</t>
  </si>
  <si>
    <r>
      <t>Задача 4.</t>
    </r>
    <r>
      <rPr>
        <sz val="11"/>
        <color theme="1"/>
        <rFont val="Times New Roman"/>
        <family val="1"/>
        <charset val="204"/>
      </rPr>
      <t xml:space="preserve"> Совершенствование  информационного  и научно-методического обеспечения реализации программ и проектов, направленных на патриотическое воспитание граждан Рыбинского муниципального  района.</t>
    </r>
  </si>
  <si>
    <t>Издание сборника методических рекомендаций «Опыт работы учреждений культуры Рыбинского МР по патриотическому воспитанию</t>
  </si>
  <si>
    <t>Конференция, посвященная изучению наследия академика А.А.Ухтомского</t>
  </si>
  <si>
    <t>Издание карты-путеводителя «Рыбинский район в Отечественной войне 1812 года</t>
  </si>
  <si>
    <t>Организация и проведение обучающих семинаров-практикумов, открытых мероприятий по духовно-нравственному воспитанию школьников</t>
  </si>
  <si>
    <t>Организация и проведение обучающих семинаров- практикумов, открытых мероприятий преподавателями ОБЖ по военно-патриотическому воспитанию школьников</t>
  </si>
  <si>
    <t>Организация и проведение обучающих семинаров- практикумов, открытых мероприятий для руководителей школьных музеев</t>
  </si>
  <si>
    <t xml:space="preserve">Организация изучения в образовательных учреждениях государственной символики России, порядка официального использования государственного флага, герба и гимна Российской Федерации </t>
  </si>
  <si>
    <t>3</t>
  </si>
  <si>
    <t>МЦП "Развитие физической культуры и спорта в Рыбинском муниципальном районе"</t>
  </si>
  <si>
    <t>3.1</t>
  </si>
  <si>
    <t>Цель:   Популяризация  массового спорта Задача: Повышение  интереса различных групп населения  к систематическим  занятиям физической культурой и спортом.  Формирование потребности в физическом совершенстве</t>
  </si>
  <si>
    <t>Информационно- пропагандистская поддержка  Программы в средствах массовой информации</t>
  </si>
  <si>
    <t>Моральное и материальное стимулирование ведущих спортсменов и спортивных работников</t>
  </si>
  <si>
    <t>Чествование сильнейших спортсменов и тренеров Рыбинского района  по итогам прошедшего спортивного сезона</t>
  </si>
  <si>
    <t>Награждение победителей смотра — конкурса на лучшую организацию физкультурно-массовой и спортивной работы по итогам года</t>
  </si>
  <si>
    <t>3.2</t>
  </si>
  <si>
    <t xml:space="preserve">Цель: Увеличение   численности  населения,   систематически  занимающегося физической   культурой  и  спортом, укрепление здоровья населения.                 Задача:  Подготовка спортивного резерва. развитие  физической  культуры  по месту жительства   </t>
  </si>
  <si>
    <t>Организация и обеспечение условий для занимающихся физической культурой и спортом на регулярной основе по месту жительства</t>
  </si>
  <si>
    <t>Проведение  физкультурно-массовых мероприятий, посвящённых "Дню физкультурника", "Дню здоровья и спорта" и других, по месту жительства</t>
  </si>
  <si>
    <t>Организация и проведение   спортивных   соревнований для отбора и участия лучших спортсменов и сборных команд в финальных   соревнованиях Рыбинского муниципального района по месту жительства</t>
  </si>
  <si>
    <t>3.3</t>
  </si>
  <si>
    <t>Цель: Увеличение   численности  населения,   систематически  занимающегося физической   культурой  и  спортом, укрепление здоровья населения.      Задача:  Организация   и  проведение    физкультурных и спортивно — массовых  мероприятий</t>
  </si>
  <si>
    <t>Проведение мероприятий «Спартакиады обучающихся» Рыбинского муниципального района, детских массовых соревнований «Кожаный мяч», «Мини-футбол в школу», «Белая ладья»; организация судейских бригад при проведении областных детских массовых соревнований «Кожаный мяч», «Мини-футбол в школу», «Белая ладья»   среди школьников</t>
  </si>
  <si>
    <t>Проведение Спартакиады трудящихся и жителей. Организация, обеспечение условий проведения спортивно-массовых, физкультурно -   оздоровительных мероприятий, места проведения, судейские бригады, оформление документации, призы, наградная атрибутика.</t>
  </si>
  <si>
    <t>Обеспечение условий участия сборных команд, спортсменов  Рыбинского муниципального района в Спартакиаде муниципальных районов Ярославской области, а также в соревнованиях различного уровня: проезд, оборудование и инвентарь, спортивная форма, питание участников, призы, наградная атрибутика.</t>
  </si>
  <si>
    <t>Содействие мероприятиям,  проводимым Рыбинским отделением организации РОСТО (ДОСААФ)</t>
  </si>
  <si>
    <t>3.4</t>
  </si>
  <si>
    <t>Цель: Развитие инфраструктуры для занятий   спортом Задача: Координация и проведение на территории Рыбинского муниципального  района единой политики в сфере физической культуры и спорта.</t>
  </si>
  <si>
    <t>Содействие в  работе по организации использования спортивных сооружений образовательных учреждений в свободное от учебной работы время для организации занятий физической культурой и спортом для  населения Рыбинского района</t>
  </si>
  <si>
    <t>Взаимодействие с департаментом по делам молодёжи, физической культуры и спорта Ярославской области по обмену опытом в сфере физической культуры и спорта (участие в семинарах-совещаниях).</t>
  </si>
  <si>
    <t>Содействие в подборе тренерского состава для :  Рыбинского филиала ГОУ ЯО;   СДЮШОР.</t>
  </si>
  <si>
    <t>3.5</t>
  </si>
  <si>
    <t>Цель: Развитие инфраструктуры для занятий   спортом  Задача: Развитие  инфраструктуры для занятий массовым   спортом по месту   жительства.</t>
  </si>
  <si>
    <t>Содействие расширению сети организаций и клубов, проводящих физкультурно-оздоровительную работу по месту жительства населения</t>
  </si>
  <si>
    <t>Содействие созданию спортивной базы по месту жительства населения (хоккейных кортов, игровых площадок и др.)</t>
  </si>
  <si>
    <t>МЦП "Государственная поддержка молодых семей Рыбинского района в приобретении (строительстве) жилья"</t>
  </si>
  <si>
    <t>Определение норматива стоимости одного квадратного метра общей площади жилья по Рыбинскому муниципальному району</t>
  </si>
  <si>
    <t>Разработка нормативных правовых актов и иной документации по различным формам оказания государственной поддержки молодым семьям в решении жилищной проблемы</t>
  </si>
  <si>
    <t xml:space="preserve">Проведение консультаций  об участии молодых семей в Программе </t>
  </si>
  <si>
    <t>Приём документов от молодых семей для участия в Программе</t>
  </si>
  <si>
    <t>Формирование списка молодых семей, изъявивших желание получить социальную выплату в планируемом году.</t>
  </si>
  <si>
    <t>Представление списка молодых семей, изъявивших желание участвовать в Программе</t>
  </si>
  <si>
    <t xml:space="preserve"> Оформление и выдача свидетельств молодым семьям на получение социальных выплат</t>
  </si>
  <si>
    <t>Оплата и погашение свидетельств о праве на получение социальной выплаты</t>
  </si>
  <si>
    <t>Ведение реестра выданных, оплаченных и погашенных свидетельств о праве на получение социальной выплаты</t>
  </si>
  <si>
    <t>Освещение в средствах массовой информации целей, задач и механизмов реализации Программы</t>
  </si>
  <si>
    <t>Подготовка отчётов о реализации Программы</t>
  </si>
  <si>
    <t>5</t>
  </si>
  <si>
    <t>ВЦП "Культура Рыбинского муниципального района на 2011-2013 гг"</t>
  </si>
  <si>
    <t>5.1</t>
  </si>
  <si>
    <t xml:space="preserve"> Задача 1. Улучшение материально-технической базы, обеспечение пожарной безопасности  муниципальных учреждений культуры.</t>
  </si>
  <si>
    <t>Выполнение капитальных и текущих ремонтов зданий учреждений культуры</t>
  </si>
  <si>
    <t xml:space="preserve">Модернизация материально-технической базы учреждений культуры: приобретение оборудования, мебели, инвентаря </t>
  </si>
  <si>
    <t xml:space="preserve">Выполнение противопожарных мероприятий в  учреждениях культуры </t>
  </si>
  <si>
    <t>5.2</t>
  </si>
  <si>
    <t>Задача 2.  Организация досуга населения, поддержка и развитие  самодеятельного творчества.</t>
  </si>
  <si>
    <t>Выполнение функций  муниципальными учреждениями культуры</t>
  </si>
  <si>
    <t>Проведение культурно- досуговых мероприятий (праздники, концерты, выставки и т.д.) в учреждениях культуры</t>
  </si>
  <si>
    <t>Проведение  районных социально-значимых мероприятий (государственные и профессиональные праздники, социальные мероприятия, праздник района «Рыбинская земля» и др.)</t>
  </si>
  <si>
    <t>Проведение районных мероприятий, направленных на сохранение и популяризацию культурно-исторического наследия, развитие местного традиционного народного творчества и художественной самодеятельности (праздники, фестивали, конкурсы)</t>
  </si>
  <si>
    <t xml:space="preserve"> Разработка и  реализация культурно-туристических проектов на базе учреждений культуры</t>
  </si>
  <si>
    <t>Расширение системы материального и морального поощрения  участников художественной самодеятельности: -учреждение премии  главы Рыбинского  муниципального района в области культуры; -организация работы  летнего оздоровительного лагеря «Лето.Творчество.Молодежь»</t>
  </si>
  <si>
    <t>Расширение партнерства между  сферами  культуры и социальной защиты населения в целях повышения доступности услуг муниципальных учреждений культуры для  ветеранов, малообеспеченных слоев населения лиц с ограниченными возможностями</t>
  </si>
  <si>
    <t>Проведение творческих вечеров,юбилейных мероприятий, посвященных учреждениям культуры, клубным формированиям, участникам  художественной самодеятельности</t>
  </si>
  <si>
    <t>Расширение участия  учреждений культуры, любительских коллективов  в областных, межрегиональных конкурсах, фестивалях</t>
  </si>
  <si>
    <t>5.3</t>
  </si>
  <si>
    <t>Задача  3.  Совершенствование системы библиотечно-информационого обслуживания населения.</t>
  </si>
  <si>
    <t>Формирование фондов библиотек: комплектование библиотечных фондов; подписка на периодические издания</t>
  </si>
  <si>
    <t>Приобретение  оргтехники, подключение библиотек к сети Интернет   в целях создания на базе библиотек общедоступных информационных центров</t>
  </si>
  <si>
    <t>Проведение книжных акций, литературных праздников, конференций, направленных на повышение роли  книги, социального статуса чтения</t>
  </si>
  <si>
    <t>Работа библиотек муниципальных учреждений культуры   по программе поддержки и развития чтения «Мир книги-мир детства»</t>
  </si>
  <si>
    <t xml:space="preserve">Работа библиотек муниципальных учреждений культуры  по программе  «Наследие» </t>
  </si>
  <si>
    <t>5.4</t>
  </si>
  <si>
    <t>Задача 4. Повышение уровня методического обеспечения  деятельности учреждений культуры, сохранение и развитие кадрового потенциала района.</t>
  </si>
  <si>
    <t xml:space="preserve">Поддержка инновационной деятельности  учреждений культуры  и специалистов посредством  проведения  районных профессиональных конкурсов </t>
  </si>
  <si>
    <t>Организация и проведение районных семинаров, творческих лабораторий , мастер- классов  в целях повышения профессионального уровня специалистов учреждений культуры</t>
  </si>
  <si>
    <t>Проведение районного профессионального праздника   «День работника культуры», мероприятий, посвященных Всероссийскому Дню библиотек</t>
  </si>
  <si>
    <t>Информационное  и методическое обеспечение  деятельности учреждений культуры</t>
  </si>
  <si>
    <t>Создание и обновление автоматизированного банка  данных творческих ресурсов Рыбинского муниципального  района</t>
  </si>
  <si>
    <t>Проведение аттестации директоров и специалистов учреждений культуры</t>
  </si>
  <si>
    <t>5.5</t>
  </si>
  <si>
    <t>Задача 5. Обеспечение деятельности  подведомственных организаций.</t>
  </si>
  <si>
    <t>Расходы на руководство и управление в сфере установленных функций</t>
  </si>
  <si>
    <t>Разработка  нормативной правовой  и методической базы по изменению типа муниципальных учреждений культуры</t>
  </si>
  <si>
    <t>Разработка и внедрение в практику системы муниципальных заданий учреждениям культуры</t>
  </si>
  <si>
    <t>Проведение мониторингов: потребности в муниципальных услугах; удовлетворенности населения качеством муниципальных услуг</t>
  </si>
  <si>
    <t>Проведение инвентаризации  материально-технической базы учреждений культуры на соответствие базовым требованиям к качеству предоставляемых услуг</t>
  </si>
  <si>
    <t>Разработка системы оценки эффективности деятельности учреждений культуры. Проведение  оценки  эффективности деятельности учреждений культуры. Проведение мероприятий по повышению эффективности деятельности учреждений культуры (оптимизация сети, штатных расписаний  и др.)</t>
  </si>
  <si>
    <t>Введение в практику системы  докладов Управления по культуре, молодежи и спорту администрации   Рыбинского  муниципального района, учреждений культуры о целях и результатах деятельности</t>
  </si>
  <si>
    <t>Обеспечение единства информационного пространства и доступности информации в сфере культуры (информационное обеспечение сайта управления по культуре, молодежи и спорту администрации Рыбинского муниципального района, обеспечение информационного обмена, информация о работе учреждений культуры в средствах  массовой  информации)</t>
  </si>
  <si>
    <t>6</t>
  </si>
  <si>
    <t>ВЦП «Молодежь» на 2011– 2013г.г.</t>
  </si>
  <si>
    <t>6.1</t>
  </si>
  <si>
    <r>
      <t>Задача 1</t>
    </r>
    <r>
      <rPr>
        <sz val="11"/>
        <rFont val="Times New Roman"/>
        <family val="1"/>
        <charset val="204"/>
      </rPr>
      <t xml:space="preserve"> Совершенствование системы мероприятий, направленных на развитие гражданственности, духовно-нравственного, интеллектуального и творческого воспитания молодёжи, пропаганду здорового образа жизни, физической культуры и спорта в молодёжной</t>
    </r>
  </si>
  <si>
    <t>Предоставление услуг, проведение занятий и мероприятий по направлениям: содействие трудовому воспитанию молодёжи; развитие системы поддержки социальной адаптации молодых семей; организация мер профилактики социальных дезодаптаций в молодёжной среде</t>
  </si>
  <si>
    <t>Реализация программ по организации временных рабочих мест для подростков и молодёжи 14-17 лет .</t>
  </si>
  <si>
    <t>Организация и проведение ярмарки учебных мест</t>
  </si>
  <si>
    <t xml:space="preserve">Организация и проведение муниципальных мероприятий, направленных на развитие гражданственности, духовно-нравственного воспитания, пропаганде здорового образа жизни молодёжи </t>
  </si>
  <si>
    <t>Реализация программы по профилактике правонарушений среди несовершеннолетних «Сделай свой выбор!»</t>
  </si>
  <si>
    <t>Организация и проведение молодёжных профилактических акций, фестивалей, конкурсов по формированию здорового образа жизни, в т.ч. реализация сквозной программы «Мы выбираем жизнь!»</t>
  </si>
  <si>
    <t>Участие в областных, межрегиональных, Всероссийских мероприятиях  по пропаганде здорового  образа жизни</t>
  </si>
  <si>
    <t xml:space="preserve">Реализация сквозных программ по подготовке молодёжи к семейной жизни </t>
  </si>
  <si>
    <t>Участие в областных мероприятиях направленных на развитие интеллектуального и творческого воспитания молодёжи в т.ч.: областной фестиваль народного творчества «Годы молодые»;</t>
  </si>
  <si>
    <t xml:space="preserve">Организация и проведение муниципальных, межпоселенческих фестивалей, турниров, конкурсов направленных на развитие интеллектуального и творческого воспитания молодёжи </t>
  </si>
  <si>
    <t>Организация и проведение мероприятий, посвящённых Дню молодёжи</t>
  </si>
  <si>
    <t>Участие в областных мероприятиях, посвящённых Дню молодёжи</t>
  </si>
  <si>
    <t>Вовлечение молодёжи в социально значимую практику</t>
  </si>
  <si>
    <t>6.2</t>
  </si>
  <si>
    <r>
      <t xml:space="preserve">Задача 2. </t>
    </r>
    <r>
      <rPr>
        <sz val="11"/>
        <color indexed="8"/>
        <rFont val="Times New Roman"/>
        <family val="1"/>
        <charset val="204"/>
      </rPr>
      <t>Осуществление мер государственной поддержки молодёжных и детских общественных объединений, стимулирование организаций, задействованных в реализации государственной молодёжной политики на территории Рыбинского муниципального района</t>
    </r>
  </si>
  <si>
    <t>Формирование муниципального реестра ДиМОО</t>
  </si>
  <si>
    <t>Оказание организационной, информационно-методической поддержки деятельности Молодёжного Совета Рыбинского МР</t>
  </si>
  <si>
    <t>Оказание организационной, информационно-методической, финансовой поддержки ДиМОО района в организации и проведении мероприятий, направленных на развитие гражданственности, духовно-нравственного, интеллектуального и творческого воспитания молодёжи, пропаганду здорового образа жизни, физической культуры и спорта в молодёжной среде</t>
  </si>
  <si>
    <t xml:space="preserve">Организация и проведение семинаров, «круглых столов» для актива ДиМОО </t>
  </si>
  <si>
    <t>Организация и проведение муниципального конкурса программ (проектов) молодёжных и детских общественных организаций</t>
  </si>
  <si>
    <t xml:space="preserve">Организация и проведение профильных смен детского и молодёжного актива района </t>
  </si>
  <si>
    <t>Организация и проведение муниципальных этапов: регионального конкурса лидеров и руководителей МиДОО «Лидер 21 века»;  регионального конкурса «Я-Лидер»</t>
  </si>
  <si>
    <t>Участие в региональных этапах Всероссийских конкурсов: лидеров и руководителей  МиДОО «Лидер 21 века»; «Я-Лидер»</t>
  </si>
  <si>
    <t>Участие молодёжи района в программах лагерей молодёжного актива области</t>
  </si>
  <si>
    <t>Оказание поддержки в создании и деятельности в учреждениях, организациях, на предприятиях ДиМОО</t>
  </si>
  <si>
    <t>Оказание организационной, информационно-методической финансовой поддержки деятельности Молодёжного Совета Рыбинского МР</t>
  </si>
  <si>
    <t>Оказание поддержки в деятельности Молодёжным Советам Судоверфского, Назаровскрого, Арефинского сельских поселений и городского поселения Песочное</t>
  </si>
  <si>
    <t xml:space="preserve">Оказание поддержки в создании и деятельности Молодёжных Советов в Каменниковком, Глебовском, Покровском, Волжском, Огарковском, Октябрьском, Тихменевском с/п </t>
  </si>
  <si>
    <t xml:space="preserve">Поддержка деятельности молодёжных любительских клубов </t>
  </si>
  <si>
    <t>6.3</t>
  </si>
  <si>
    <r>
      <t xml:space="preserve"> </t>
    </r>
    <r>
      <rPr>
        <b/>
        <sz val="11"/>
        <color indexed="8"/>
        <rFont val="Times New Roman"/>
        <family val="1"/>
        <charset val="204"/>
      </rPr>
      <t xml:space="preserve">Задача 3. </t>
    </r>
    <r>
      <rPr>
        <sz val="11"/>
        <color indexed="8"/>
        <rFont val="Times New Roman"/>
        <family val="1"/>
        <charset val="204"/>
      </rPr>
      <t>Совершенствование инфраструктуры, информационного и научно-методического обеспечения реализации Программ молодёжной политики</t>
    </r>
  </si>
  <si>
    <t>Организация информационного обеспечения программ, мероприятий по работе с детьми и молодёжью</t>
  </si>
  <si>
    <t>Организация и проведение исследований по проблемам молодёжи в т.ч.: по заказу ДДМФС ЯО</t>
  </si>
  <si>
    <t>Разработка, издание информационно-методических материалов, сборников по вопросам реализации основных направлений государственной молодёжной политики</t>
  </si>
  <si>
    <t>Участие в обучающих семинарах для руководителей и специалистов органов по делам молодёжи, специалистов МУ «САМ»</t>
  </si>
  <si>
    <t>Финансирование деятельности МУ РМР «Социальное агентство молодёжи» по оказанию муниципальных услуг</t>
  </si>
  <si>
    <t>Участие в областных конкурсах программ по основным направлениям реализации государственной молодёжной политики</t>
  </si>
  <si>
    <t>Организация работы по аттестации специалистов МУ «САМ»</t>
  </si>
  <si>
    <t>Аттестация МУ «САМ»</t>
  </si>
  <si>
    <t>Участие в областном конкурсе на лучшую организацию работы с молодёжью в рамках реализации государственной молодёжной политики среди муниципальных образований области</t>
  </si>
  <si>
    <t>IV</t>
  </si>
  <si>
    <t>ЖКХ, ТРАНСПОРТ И СВЯЗЬ</t>
  </si>
  <si>
    <t>1</t>
  </si>
  <si>
    <t>МЦП "Энергосбережение в Рыбинском муниципальном районе Ярославской области на 2011-2013г.г."</t>
  </si>
  <si>
    <t>МЦП "Чистая вода" на территории Рыбинского муниципального района на 2010-2014 гг</t>
  </si>
  <si>
    <t>Модернизация комплекса водозабора и очистных сооружений водоснабжения п. Дюдьково.</t>
  </si>
  <si>
    <t>МЦП "Рыбинские дороги на период 2011 -2013 гг"</t>
  </si>
  <si>
    <t xml:space="preserve">Ремонт автомобильной дороги «Коняево –Простино», протяженностью 7,0 км, Арефинского сельского поселения </t>
  </si>
  <si>
    <t>4</t>
  </si>
  <si>
    <t>МЦП "Повышение безопасности дорожного движения в Рыбинском муниципальном районе на 2011 - 2013 годы"</t>
  </si>
  <si>
    <t>Формирование списков  ветеранов Великой Отечественной войны 1941-1945 годов, нуждающихся в проведении ремонта занимаемых жилых помещений и (или) работ, направленных на повышение уровня обеспеченности их коммунальными услугами, из числа не признанных нуждающимися в жилых помещениях в соответствии с жилищным законодательством и не имеющих права на получение социальной поддержки по обеспечению жильем за счет средств федерального бюджета</t>
  </si>
  <si>
    <t>Улучшение условий проживания ветеранов Великой Отечественной войны 1941-1945 годов, не признанных нуждающимися в жилых помещениях и не получивших меры социальной поддержки по обеспечению жильем за счет средств федерального бюджета, путем  разовой единовременной выплаты в виде безналичного перечисления на счета организаций, оказывающих услуги по поставке оборудования и материалов, ремонту жилых помещений и проведению работ, направленных на повышение уровня обеспеченности их коммунальными услугами</t>
  </si>
  <si>
    <t>МЦП "Модернизация коммунального хозяйства Рыбинского муниципального района на 2012 -2014гг"</t>
  </si>
  <si>
    <t>V</t>
  </si>
  <si>
    <t>РАЗВИТИЕ ПРЕДПРИНИМАТЕЛЬСТВА В РЫБИНСКОМ МУНИЦИПАЛЬНОМ РАЙОНЕ</t>
  </si>
  <si>
    <t>МЦП "Развитие потребительского рынка в Рыбинском муниципальном районе на 2011-2012гг"</t>
  </si>
  <si>
    <t>МЦП "Развитие субъектов малого и среднего предпринимательства Рыбинского муниципального района на 2011-2013гг"</t>
  </si>
  <si>
    <t>VI</t>
  </si>
  <si>
    <t>ОЗДОРОВЛЕНИЕ ЭКОЛОГИЧЕСКОЙ ОБСТАНОВКИ  РЫБИНСКОГО МУНИЦИПАЛЬНОГО РАЙОНА</t>
  </si>
  <si>
    <t xml:space="preserve">МЦП "Обращение с твердыми бытовыми отходами на  территории Рыбинского муниципального района на 2011-2014гг"  </t>
  </si>
  <si>
    <t>Проведение ежегодного конкурса на лучший опыт работы с ТБО по различным номинациям за счёт средств бюджета Рыбинского муниципального района</t>
  </si>
  <si>
    <t>Выпуск брошюр, листовок, плакатов, подготовка телевизионных передач, размещение на сторонних сайтах материалов, посвященных безопасному обращению с ТБО на территории района за счет средств бюджета Рыбинского муниципального района</t>
  </si>
  <si>
    <t>VII</t>
  </si>
  <si>
    <t>ПОВЫШЕНИЕ КАЧЕСТВА МУНИЦИПАЛЬНОГО УПРАВЛЕНИЯ, СОЗДАНИЕ И ВНЕДРЕНИЕ СИСТЕМЫ УПРАВЛЕНИЯ ПО РЕЗУЛЬТАТАМ И БОР, ПОВЫШЕНИЕ УРОВНЯ ИНФОРМАЦИОННОЙ ОТКРЫТОСТИ В РЫБИНСКОМ МУНИЦИПАЛЬНОМ РАЙОНЕ</t>
  </si>
  <si>
    <t>МЦП "Повышение эффективности бюджетных расходов Рыбинского муниципального района" на 2011-20133гг</t>
  </si>
  <si>
    <t>Закупка техники и оборудования и их установка, приобретение и сопровождение программного обеспечения в ОМСУ и МУ</t>
  </si>
  <si>
    <t xml:space="preserve">Выплаты стимулирующего характера муниципальным служащим и работникам муниципальных учреждений, выполняющим дополнительные функции, связанные с реализацией программы </t>
  </si>
  <si>
    <t>Инвентаризация имущества и земельных участков для целей продажи и сдачи в аренду, межевание земель</t>
  </si>
  <si>
    <t xml:space="preserve">Ведение базы данных арендаторов земельных участков, государственная собственность на которые не разграничена и которые расположены в границах поселений Рыбинского муниципального района </t>
  </si>
  <si>
    <t>МЦП "Развитие муниципальной службы в администрации Рыбинского муниципального района"</t>
  </si>
  <si>
    <t>VIII</t>
  </si>
  <si>
    <t>ФОРМИРОВАНИЕ БЛАГОПРИЯТНОГО СОЦИАЛЬНОГО КЛИМАТА ДЛЯ ДЕЯТЕЛЬНОСТИ, ЗДОРОВОГО ОБРАЗА ЖИЗНИ, ДУХОВНОГО И ОБРАЗОВАТЕЛЬНОГО РАЗВИТИЯ В РЫБИНСКОМ МУНИЦИПАЛЬНОМ РАЙОНЕ</t>
  </si>
  <si>
    <t>МЦП "Повышение эффективности мероприятий по гражданской обороне, предупреждению и ликвидации черезвычайных ситуаций и обеспечению безопасности людей на водных объектах в РМР на 2011-2013 г.г."</t>
  </si>
  <si>
    <t>Совершенствование учебно-материальной базы</t>
  </si>
  <si>
    <t>Обеспечение проведения тренировок, учений, занятий, месячников</t>
  </si>
  <si>
    <t>Обучение руководящего состава администрации</t>
  </si>
  <si>
    <t>Создание запасов материальных ресурсов на случай ЧС по линии ЖКХ</t>
  </si>
  <si>
    <t>Создание запасов материальных ресурсов на случай ЧС по линии отдела потребительского рынка</t>
  </si>
  <si>
    <t>Приобретение средств индивидуальной защиты</t>
  </si>
  <si>
    <t>Приобретение материальных средств и оборудования</t>
  </si>
  <si>
    <t>Получение-отправка секретной корреспонденции</t>
  </si>
  <si>
    <t>Переаттестация (контроль эффективности) объекта информатизации, приобретение (продление) лицензии антивирусного програмного обеспечения</t>
  </si>
  <si>
    <t>МЦП "О дополнительных мерах социальной поддержки отдельных категорий жителей РМР и взаимодействии с некомерческими  организациями на 2011-2013 г.г."</t>
  </si>
  <si>
    <t>МЦП Улучшение условий и охраны труда в Рыбинском муниципальном районе на 2012-2014гг"</t>
  </si>
  <si>
    <t>МЦП "Доступная среда"</t>
  </si>
  <si>
    <t xml:space="preserve">Разработка проектно-сметной документации по адаптации приоритетных объектов по обеспечению их доступности для инвалидов и других маломобильных групп </t>
  </si>
  <si>
    <t>Оборудование приоритетных объектов по обеспечению их доступности для инвалидов и других маломобильных групп населения</t>
  </si>
  <si>
    <t>МЦП "Профилактика правонарушений" на 2011-2015 гг</t>
  </si>
  <si>
    <t>Организовать профориентационноую работу обучающихся муниципального специального (коррекционное) образовательного учреждения Арефинская специальная (коррекционная) общеобразовательная школа-интернат</t>
  </si>
  <si>
    <t>Организовать работу Добровольной народной дружины, реализовать комплексные меры по участию населения в ее деятельности, координировать взаимодействие ДНД с правоохранительными органами.</t>
  </si>
  <si>
    <t xml:space="preserve">Организовать привлечение товариществ собственников жилья, старших по населенным пунктам к проведению мероприятий по предупреждению правонарушений в занимаемых жилых помещениях. </t>
  </si>
  <si>
    <t>Обеспечить участие общественности в деятельности формирований правоохранительной направленности, ДНД, активизировать работу внештатных сотрудников милиции.</t>
  </si>
  <si>
    <t>Обеспечить совместно с УВД участие казачьих формирований РМР в мероприятиях по охране общественного порядка, координировать их взаимодействие с правоохранительными органами.</t>
  </si>
  <si>
    <t>Организовать работу отрядов юных инспекторов безопасности дорожного движения.</t>
  </si>
  <si>
    <t>Организовать работу кружков и секций по изучению правил дорожного движения.</t>
  </si>
  <si>
    <t>Организовать в образовательных учреждениях изучение уголовного и административного законодательства на курсах.</t>
  </si>
  <si>
    <t>Проведение межведомственных профилактических мероприятий «Дети». Экстренная материальная помощь подросткам, оказавшимся в трудной жизненной ситуации.</t>
  </si>
  <si>
    <t>Проведение конкурсов среди органов и учреждений системы профилактики безнадзорности и правонарушений несовершеннолетних на лучшее знание и практическое применение законодательства, направленного на профилактику безнадзорности и правонарушений несовершеннолетних и защиту их прав.</t>
  </si>
  <si>
    <t xml:space="preserve">Проведение межведомственной профилактической акции «Дети нашего района» в рамках областной акции «Детям-заботу взрослых». </t>
  </si>
  <si>
    <t>Ежегодная организация смотра-конкурса школьных детских общественных объединений.</t>
  </si>
  <si>
    <t>Муниципальная неделя правовых знаний и «Дни права» для обучающихся в образовательных учреждениях района, проведение тематических бесед, диспутов и лекций для подростков по пропаганде здорового образа жизни.</t>
  </si>
  <si>
    <t>Проведение рейдов совместно с общественными комиссиями по делам несовершеннолетних и защите их прав при администрации поселений в учреждениях культуры при проведении танцевальных вечеров.</t>
  </si>
  <si>
    <t>Круглый стол муниципального лагеря актива «Активист» по теме «Профилактика безнадзорности, правонарушений и защите прав несовершеннолетних в РМР».</t>
  </si>
  <si>
    <t>Семинар «Система взаимодействия и координации образовательных учреждений по вопросам профилактики безнадзорности, правонарушений и защите прав несовершеннолетних.</t>
  </si>
  <si>
    <t xml:space="preserve">Приобретение, распространение печатной и другой продукции, направленной на пропаганду предупреждения противоправных  действий со стороны учащихся. </t>
  </si>
  <si>
    <t>Оказание поддержки молодежным волонтерам по проведению антинаркотической пропаганды и рекламы здорового образа жизни.</t>
  </si>
  <si>
    <t>Проведение профилактической работы с учащимися, склонными к правонарушениям в образовательных учреждениях Рыбинского муниципального района.</t>
  </si>
  <si>
    <t xml:space="preserve">Мониторинговые исследования по степени распространенности наркомании, токсикомании и алкоголизма среди молодежи района и с целью изучения интересов и спросов подростков. </t>
  </si>
  <si>
    <t>Организация для подростков и родителей занятий по изучению ими своих прав, обязанностей и ответственности. Проведение информационных встреч подростков с работниками здравоохранения по проблемам наркозависимости, ее первичной профилактики.</t>
  </si>
  <si>
    <t>Проведение целевых молодежных акций и антинаркотических проектов.</t>
  </si>
  <si>
    <t>Организация выставок, обзоров литературы и периодической печати на тему «Здоровый образ жизни» и другие профилактические темы.</t>
  </si>
  <si>
    <t>Проведение рейдов по проверке по месту жительства несовершеннолетних, осужденных к мерам не связанным с лишением  свободы.</t>
  </si>
  <si>
    <t>Организация выездных заседаний комиссии по делам несовершеннолетних и защите их прав, участие в заседаниях общественных комиссий по делам несовершеннолетних и защите их прав при администрациях поселений.</t>
  </si>
  <si>
    <t>Проведение выездного социально-психологического консультационного пункта ГУ ЯО РСРЦ «Наставник» на базе администраций поселений, общественных комиссий по делам несовершеннолетних и защите их прав.</t>
  </si>
  <si>
    <t>Содействие в подготовке детей и подростков, воспитывающихся в семьях состоящих на учете по категориям «социально-опасное положение» и «раннее семейное неблагополучие» в организации отдыха и оздоровления детей.</t>
  </si>
  <si>
    <t>Содействие организации социальной реабилитации несовершеннолетних, находящихся в социально опасном положении, в РСРЦ «Наставник»: «Свеча», «Убежище».</t>
  </si>
  <si>
    <t>Консультация психолога на базе ресурсного центра ОСОШ, оказание помощи детям и родителям.</t>
  </si>
  <si>
    <t>Консультирование специалистами подростков и родителей по вопросам профилактики наркомании, алкоголизма, других асоциальных явлений и правонарушений.</t>
  </si>
  <si>
    <t>Обеспечение общественных комиссий по делам несовершеннолетних и защите их прав методическими рекомендациями по осуществлению их деятельности.</t>
  </si>
  <si>
    <t>Проведение мониторинга деятельности общественных комиссий по делам несовершеннолетних и защите их прав при администрациях поселений по итогам мероприятий «Дети».</t>
  </si>
  <si>
    <t>Обобщение опыта работы общественных комиссий  по делам несовершеннолетних и защите их прав при администрациях поселений.</t>
  </si>
  <si>
    <t>Проведение семинара в форме «презентация общественной комиссии» для председателей общественных комиссий по делам несовершеннолетних и защите их прав при администрациях поселений.</t>
  </si>
  <si>
    <t>Организация работы круглосуточного телефона доверия».</t>
  </si>
  <si>
    <t>Анализ состояния преступности среди несовершеннолетних в районе, поселения.</t>
  </si>
  <si>
    <t>Мониторинг реализации Закона Ярославской области № 50-з «О гарантиях прав ребенка в Ярославской области» в части «защиты» детей от факторов, негативно влияющих на их здоровье и развитие.</t>
  </si>
  <si>
    <t>Анализ состояния работы по профилактике социального сиротства и развития семейных форм устройства детей.</t>
  </si>
  <si>
    <t>Проведение мониторинга причин и условий, способствующих безнадзорности и правонарушениям несовершеннолетних в районе.</t>
  </si>
  <si>
    <t>Предупреждение безнадзорности и правонарушений несовершеннолетних, профилактика детского травматизма на объектах железнодорожного транспорта.</t>
  </si>
  <si>
    <t>Осуществление контроля за законностью отчисления, исключения  обучающихся, не получивших общего образования, из общеобразовательных учреждений района.</t>
  </si>
  <si>
    <t>Проведение координационных совещаний по раннему семейному неблагополучию.</t>
  </si>
  <si>
    <t>Осуществление медицинского патроната семей с детьми, находящихся в социально-опасном положении, имеющих раннее семейное неблагополучие для контроля за состоянием здоровья жилья.</t>
  </si>
  <si>
    <t>Реализация требований Закона Ярославской области № 50-з «О гарантиях прав ребенка в Ярославской области» в части «защиты» детей от факторов, негативно влияющих на их здоровье и развитие.</t>
  </si>
  <si>
    <t xml:space="preserve">Выявление нарушений требований Закона Ярославской области № 50-з «О гарантиях прав ребенка в Ярославской области» в части «защиты» детей от факторов, негативно влияющих на их здоровье и развитие. </t>
  </si>
  <si>
    <t>Осуществление информирования  населения  о требованиях Закона Ярославской области № 50-з «О гарантиях прав ребенка в Ярославской области» в части «защиты» детей от факторов, негативно влияющих на их здоровье и развитие.</t>
  </si>
  <si>
    <t>Оказание помощи в организации свободного времени несовершеннолетних «группы риска».</t>
  </si>
  <si>
    <t>Выявление:</t>
  </si>
  <si>
    <t>- несовершеннолетних, склонных к экстремистским проявлениям на почве расовой, национальной, религиозной розни;</t>
  </si>
  <si>
    <t>-семей и детей, находящихся в социально-опасном положении;</t>
  </si>
  <si>
    <t>- фактов ненадлежащего исполнения родителями обязанностей по воспитанию, содержанию, обучению детей;</t>
  </si>
  <si>
    <t>- фактов жестокого обращения с детьми;</t>
  </si>
  <si>
    <t>- лиц, вовлекающих несовершеннолетних в преступную и антиобщественную деятельность;</t>
  </si>
  <si>
    <t>- фактов нарушения требований Закона Ярославской области № 50-з «О гарантиях прав ребенка в Ярославской области» в части «защиты» детей от факторов, негативно влияющих на их здоровье и развитие.</t>
  </si>
  <si>
    <t xml:space="preserve">Проведение консультативных приемов медицинским психологом для несовершеннолетних, употребляющих спиртные напитки и другие психоактивные вещества, на базе учебных заведений в рамках проведения выездных заседаний комиссии по делам несовершеннолетних и защите их прав. </t>
  </si>
  <si>
    <t>Проведение мероприятий по выявлению нарушений правил продажи алкогольной продукции, пива и табачных изделий несовершеннолетним. Принятие мер к нарушителям.</t>
  </si>
  <si>
    <t>Продолжить работу районной антитеррористической комиссии.</t>
  </si>
  <si>
    <t>Обеспечивать осмотр дворовых территорий, подъездов силами управляющих компаний на выявление подозрительных предметов. Обеспечивать закрытие подвальных, чердачных помещений, определив ответственных за данное направление работы из числа сотрудников управляющих компаний.</t>
  </si>
  <si>
    <t>Осуществить мероприятия по доведению информации с помощью звуковых средств, печатной продукции в общественном транспорте о возможности совершения террористических актов.</t>
  </si>
  <si>
    <t xml:space="preserve">Проводить межведомственные практические занятия, КШУ, ТСУ по проблемам борьбы с терроризмом. </t>
  </si>
  <si>
    <t>Проводить в образовательных учреждениях с обучающимися разъяснительную работу об ответственности за ложное сообщение о террористических актах.</t>
  </si>
  <si>
    <t>Проводить проверки соблюдения законности деятельности ведомственных охран о порядке сохранности огнестрельного оружия.</t>
  </si>
  <si>
    <t>Осуществлять меры по предупреждению террористических актов при проведении массовых мероприятий. Обязать организаторов мероприятий информировать УВД о времени и месте их проведения.</t>
  </si>
  <si>
    <t>Организовать информирование граждан о действиях при угрозе возникновения террористических актов в местах массового пребывания.</t>
  </si>
  <si>
    <t>Обеспечить работу по выявлению и документированию деятельности лидеров и активных членов экстремистских организаций.</t>
  </si>
  <si>
    <t>Продолжить работу по дактилоскопированию и учету иностранных граждан и лиц без гражданства, прибывших на территорию Рыбинского муниципального района для осуществления трудовой деятельности.</t>
  </si>
  <si>
    <t>Организовать сбор и обобщение информации о необходимом количестве привлечения трудовых мигрантов с целью упорядочения и легализации участия в трудовой деятельности иностранных граждан и лиц без гражданства.</t>
  </si>
  <si>
    <t>Осуществить мероприятия по:</t>
  </si>
  <si>
    <t>- выявлению в аптеках и аптечных киосках фактов продажи лекарственных препаратов, вызывающих наркотическое опьянение, без рецепта врача;</t>
  </si>
  <si>
    <t>-выявлению несовершеннолетних, допускающих не медицинское употребление наркотических средств, психотропных или одурманивающих веществ;</t>
  </si>
  <si>
    <t>- выявлению и пресечению контрабанды наркотиков на территории РМР, осуществлению досмотра грузов, поступающих из стран дальнего и ближнего зарубежья;</t>
  </si>
  <si>
    <t>- выявлению ввоза и вывоза наркотиков и наркосодержащего сырья на железнодорожных и речных вокзалах, автомагистралях.</t>
  </si>
  <si>
    <t>Освещать в средствах массовой информации материалы о состоянии распространения наркомании и мер по борьбе с незаконным оборотом наркотиков, по разъяснению действующего законодательства.</t>
  </si>
  <si>
    <t>Проводить профилактическую работу с председателями садоводческих кооперативов, главами сельских поселений на предмет недопущения посевов гражданами на территории садоводческих кооперативов, частных земельных участков наркосодержащих растений.</t>
  </si>
  <si>
    <t>Осуществлять в общеобразовательных учреждениях мониторинг наркоситуации.</t>
  </si>
  <si>
    <t>Осуществлять функции по социальной адаптации лиц, освободившихся из мест лишения свободы.</t>
  </si>
  <si>
    <t>Обеспечить своевременное информирование органов местного самоуправления и внутренних дел о лицах, освобождающихся из мест лишения свободы.</t>
  </si>
  <si>
    <t>Направить запросы во все УИН  по ЯО для сверки списков лиц, освободившихся из учреждений УИН, которые ранее проживали в Рыбинском районе или избрали Рыбинский район для своего дальнейшего проживания.</t>
  </si>
  <si>
    <t>Обеспечить работу комиссии по безопасности дорожного движения.</t>
  </si>
  <si>
    <t>Организовать проведение отчетов участковых уполномоченных милиции и представителей органов местного самоуправления перед населением сельских поселений, коллективами предприятий, учреждений, организаций.</t>
  </si>
  <si>
    <t>Разработать и распространить среди населения памятки (листовки) о порядке действия при совершении в отношении них правонарушений.</t>
  </si>
  <si>
    <t>Антикоррупционная экспертиза документов.</t>
  </si>
  <si>
    <t>Разработать и утвердить план мероприятий по противодействию коррупции.</t>
  </si>
  <si>
    <t>Проверка достоверности и полноты сведений, представляемых муниципальными служащими администрации Рыбинского муниципального района и гражданами, претендующими на замещение должности муниципальной службы в администрации Рыбинского муниципального района.</t>
  </si>
  <si>
    <t>Работа комиссии по соблюдению требований к служебному поведению муниципальных служащих и урегулированию конфликта интересов.</t>
  </si>
  <si>
    <t>Представление гражданами, претендующими на замещение должностей муниципальной службы в администрации Рыбинского муниципального района и ее структурных подразделений с правами юридического лица и муниципальными служащими администрации Рыбинского муниципального района и ее структурных подразделений с правами юридического лица, сведений о доходах, об имуществе и обязательствах имущественного характера.</t>
  </si>
  <si>
    <t>Работа в течение года системы «Телефон доверия - антикоррупция» администрации Рыбинского муниципального района.</t>
  </si>
  <si>
    <t>Повышение уровня профессиональной подготовки муниципальных служащих администрации Рыбинского муниципального района по вопросам актикоррупционной направленности (участие в семинарах, координационных совещаниях, проводимых Правительством ЯО).</t>
  </si>
  <si>
    <t>Продолжить сбор, обработку и анализ информации об обучающихся:</t>
  </si>
  <si>
    <t>- систематически пропускающих учебные занятия,</t>
  </si>
  <si>
    <t>- не приступившим к учебным занятиям.</t>
  </si>
  <si>
    <t>Вести учет детей, нуждающихся в социальной помощи и медико-психологической поддержке.</t>
  </si>
  <si>
    <t>Выявлять факты нарушений жилищных, трудовых и иных прав и законных интересов детей и подростков.</t>
  </si>
  <si>
    <t xml:space="preserve">Продолжить ведение учета лиц, допускающих немедицинское  потребление наркотических средств и психотропных веществ и причастных к их незаконному обороту. </t>
  </si>
  <si>
    <t xml:space="preserve">Информировать граждан о способах и средствах правомерной защиты от преступных и иных посягательств путем проведения соответствующей разъяснительной работы в средствах массовой информации. </t>
  </si>
  <si>
    <t>Организовать цикл передач в электронных СМИ виктимологического всеобуча.</t>
  </si>
  <si>
    <t>Провести тематические публикации статей по проблемам подростковой преступности, наркомании и токсикомании среди молодежи, детского дорожно-транспортного травматизма.</t>
  </si>
  <si>
    <t>Пропагандировать через средства массовой информации здоровый образ жизни молодежи.</t>
  </si>
  <si>
    <t xml:space="preserve">Проработать вопрос об оборудовании и технической оснащенности помещений под участковые пункты милиции в: п. Судоверфь, п. Юбилейный,  с. Глебово, с. Погорелка, д. Назарово и др. (мебель, оргтехника, средства связи). </t>
  </si>
  <si>
    <t>В целях закрепления участковых уполномоченных милиции на обслуживаемых ими административных участках Рыбинского муниципального района рассмотреть вопрос о предоставлении им жилья на обслуживаемых территориях.</t>
  </si>
  <si>
    <t>IX</t>
  </si>
  <si>
    <t>РАЗВИТИЕ АПК, АРХИТЕКТУРЫ И ЗЕМЕЛЬНЫХ ОТНОШЕНИЙ В РЫБИНСКОМ МУНИЦИПАЛЬНОМ РАЙОНЕ</t>
  </si>
  <si>
    <t xml:space="preserve">МЦП "Развитие малоэтажного жилищного строительства на территории Рыбинского муниципального района» на 2011-2013 годы </t>
  </si>
  <si>
    <t>Разработка пректов планирвки территории под индивидуальную и малоэтажную застройку</t>
  </si>
  <si>
    <t>формирование пакета документов по земельным участкам, предназначенным под комплексную, индивидуальную и малоэтажную застройку</t>
  </si>
  <si>
    <t>МЦП "Развитие агропромышленного комплекса и сельских территорий Рыбинского муниципального района на 2011-2013 г"</t>
  </si>
  <si>
    <t>Предоставление пособия на хозяйственное обзаведение молодым специалистам, приступившим к работе в сельскохозяйственных предприятиях</t>
  </si>
  <si>
    <t xml:space="preserve">Организация   и проведение мероприятий </t>
  </si>
  <si>
    <t>Поддержка  мероприятий по разработке и реализации информационных технологий, мероприятий по повышению продуктивности скота и птицы (племенная работа, работа по искусственному осеменению, воспроизводство стада), агротехнические и организационно-экономическ</t>
  </si>
  <si>
    <t xml:space="preserve">Повышение заинтересованности сельскохозяйственных предприятий района в эффективном развитии агропромышленного комплекса Рыбинского муниципального района </t>
  </si>
  <si>
    <t xml:space="preserve"> Реконструкция здания клуба в с. Арефино, в том числе проектные работы</t>
  </si>
  <si>
    <t xml:space="preserve">Мероприятия в области газификации и теплоснабжения в сельской местности </t>
  </si>
  <si>
    <t>Улучшение жилищных условий граждан, проживающих на селе, молодых семей и молодых специалистов в сельской местности</t>
  </si>
  <si>
    <t>ИТОГО ПО ВСЕМ ПРОГРАММАМ:</t>
  </si>
  <si>
    <t>Закупка спецтранспорта для  безопасного обращения (утилизации) с невозвратными фракциями твердых бытовых отходов</t>
  </si>
  <si>
    <t xml:space="preserve">Разработка и изготовление  специальных контейнерных площадок для раздельного сбора ТБО. Оборудование площадок контейнерами для сбора вторичных ресурсов. Организация системы раздельного сбора ТБО для жителей многоквартирных домов и частного сектора. </t>
  </si>
  <si>
    <t>Разработка и изготовление  специальных контейнерных площадок для раздельного сбора ТБО. Оборудование площадок контейнерами для сбора вторичных ресурсов. Организация системы раздельного сбора ТБО для жителей многоквартирных домов и частного сектора. Оборудование зон отдыха контейнерами для раздельного сбора ТБО.</t>
  </si>
  <si>
    <t>Предоставление субсидий на возмещение части затрат организациям любых форм собственности и индивидуальным предпринимателям, оказывающим социально значимые бытовые услуги сельскому населению</t>
  </si>
  <si>
    <t xml:space="preserve">Предоставление субсидий   на возмещение части затрат организациям любых форм собственности и индивидуальным предпринимателям, занимающимся  доставкой товаров в отдаленные  сельские населенные пункты </t>
  </si>
  <si>
    <t>Организация и проведение  мероприятия, посвященного профессиональному празднику «День работников торговли, бытового обслуживания населения и жилищно-коммунального хозяйства»</t>
  </si>
  <si>
    <t>Организация обучения  работников  предприятий потребительского рынка»</t>
  </si>
  <si>
    <t xml:space="preserve">Организация  обучения работников сферы малого и среднего предпринимательства и лиц, вовлекаемых в предпринимательскую деятельность   </t>
  </si>
  <si>
    <t>Организация  мастер-класса профессионалов малого бизнеса для молодежи</t>
  </si>
  <si>
    <t>Проведение мероприятия, посвященного Дню российского предпринимательства</t>
  </si>
  <si>
    <t>Организация  издания информационных материалов для СМиСП и начинающих предпринимателей</t>
  </si>
  <si>
    <t>Участие СМиСП в слете предпринимателей</t>
  </si>
  <si>
    <t>Проектирование и строительство отходоперерабатывающего комплекса</t>
  </si>
  <si>
    <t>Проектирование и строительство минисортировочных станций в муниципальных образованиях  за счёт внебюджетных источников</t>
  </si>
  <si>
    <t>МЦП " О государственной поддержке отдельных категорий граждан, проживающих в Рыбинском муниципальном районе. Развитие жилищно-коммунального хозяйства и благоустройства Рыбинского муниципального района, по проведению ремонта жилых помещений и (или) работ, направленных на повышение уровня обеспеченности их коммунальными услугами на 2010-2013 годы"</t>
  </si>
  <si>
    <t>МЦП "Укрепление и развитие материально-технической базы учреждений образования РМР на 2013-2015гг"</t>
  </si>
  <si>
    <t xml:space="preserve">Обеспечение деятельности образовательных учреждений, реализующих общеобразовательную программу дошкольного образования </t>
  </si>
  <si>
    <t>Организация и проведение государственной (итоговой) аттестации выпускников 11 (12)-х классов в форме и по технологии ЕГЭ</t>
  </si>
  <si>
    <t>Оформление документов для регистрации права муниципальной собственности</t>
  </si>
  <si>
    <t>Оказание гос.поддержки победителям ежегодного областного конкурса проектов инновационных моделей по выявлению и поддержке одаренных детей</t>
  </si>
  <si>
    <t xml:space="preserve">Организация и проведение муниципальных мероприятий </t>
  </si>
  <si>
    <t>МЦП "Совершенствование организации питания обучающихся общеобразовательных учреждений Рыбинского муниципального района в 2013 году"</t>
  </si>
  <si>
    <t>Подготовка технологических паспортов,  унифицированных  спецификаций  оборудования для пищеблоков школьных столовых, их согласование  с ТОУ Роспотребнадзора</t>
  </si>
  <si>
    <t xml:space="preserve">проведение демонтажа устаревшего оборудования, ремонта электропроводки, водопровода, канализации, вентиляции </t>
  </si>
  <si>
    <t>оснащение муниципальных общеобразовательных учреждений энергосберегающим торгово-технологическим, холодильным оборудованием</t>
  </si>
  <si>
    <t xml:space="preserve">Реализация сквозных программ по развитию и поддержке клубов молодых семей "Мы вместе" </t>
  </si>
  <si>
    <t>Реализация сквозных программ профилактического характера в т.ч.  По профилактике безнадзорности и правонарушений среди несовершеннолетних</t>
  </si>
  <si>
    <t>Проведение конкурса между поселениями РМР на лучшую организацию работы с молодежью</t>
  </si>
  <si>
    <t>МЦП "Развитие туризма в РМР на 2012-2014гг"</t>
  </si>
  <si>
    <t>Ремонт дошкольных групп в д/с п.Погорелка</t>
  </si>
  <si>
    <t>Реконструкция спортивной площадки Ермаковская средняя школа</t>
  </si>
  <si>
    <t>Оборудование рабочих мест (в рамках Федеральной программы по снижению напряжения на рынке труда)</t>
  </si>
  <si>
    <t>Восстановление ограждения в учреждениях дошкольного образования детские сады</t>
  </si>
  <si>
    <t>Установка системы видеонаблюдения</t>
  </si>
  <si>
    <t>Восстановление (замена и ремонт) ограждения в учреждениях общего образования</t>
  </si>
  <si>
    <t>Ремонт и реконструкция пищеблоков</t>
  </si>
  <si>
    <t>Ремонт туалетов</t>
  </si>
  <si>
    <t>Ремонт кровли</t>
  </si>
  <si>
    <t>Ремонт сушильной комнаты</t>
  </si>
  <si>
    <t>Ремонт системы отопления</t>
  </si>
  <si>
    <t>Подводка воды и оснащение сантехническими приборами кабинеты начальных классов</t>
  </si>
  <si>
    <t>Ремонт крыльца</t>
  </si>
  <si>
    <t>Восстановление теневых навесов (ремонт старых)</t>
  </si>
  <si>
    <t>Замена внутреннего освещения</t>
  </si>
  <si>
    <t>Ремонт помещений</t>
  </si>
  <si>
    <t>Ремонт медицинского блока</t>
  </si>
  <si>
    <t>Оборудование эвакуационных выходов</t>
  </si>
  <si>
    <t>Модернизация АПС</t>
  </si>
  <si>
    <t>Ремонт и ТО школьных автобусов</t>
  </si>
  <si>
    <t>Проведение ежегодного областного турпраздника «В гостях у Курочки Рябы»</t>
  </si>
  <si>
    <t>Проведение ежегодного фестиваля народной песни «Золотая рукавичка» (д.Погорелка)</t>
  </si>
  <si>
    <t>Проведение ежегодного туристического праздника «Наше Михайловское – наш Пушкин»</t>
  </si>
  <si>
    <t>Проведение ежегодного спортивно-туристического праздника «Рыбинская рыбалка»</t>
  </si>
  <si>
    <t>Создание интерактивной программы «Русский платок»</t>
  </si>
  <si>
    <t>Создание интерактивной программы «В гости к Арине Родионовне»</t>
  </si>
  <si>
    <t>Создание интерактивной программы «Копринские маслосыроделы»</t>
  </si>
  <si>
    <t>Разработка нового туристического маршрута «Медовый Спас»</t>
  </si>
  <si>
    <t>Создание интерактивной программы «Каша-еда наша»</t>
  </si>
  <si>
    <t>Поддержка новых интерактивных программ и турмаршрутов</t>
  </si>
  <si>
    <t xml:space="preserve">Задача 3. Повышение уровня конкурентоспособности туристского продукта Рыбинского муниципального района  </t>
  </si>
  <si>
    <t>МЦП "Развитие материально-технической базы муниципальных учреждений культуры РМР"</t>
  </si>
  <si>
    <t>Капитальный ремонт  МУК «Тихменевский ЦД»</t>
  </si>
  <si>
    <t>Оборудование санитарного узла   МУК «Волковский КДК»</t>
  </si>
  <si>
    <t>Ремонт электропроводки  МУК «Волковский КДК ( д. Милюшино)</t>
  </si>
  <si>
    <t>Монтаж осветительного оборудования МУК «Октябрьский КДК»</t>
  </si>
  <si>
    <t>Капитальный ремонт душевых комнат МУК «Каменниковский  ЦД»</t>
  </si>
  <si>
    <t>Реализация проекта по установке памятной стелы Ф.Ф.Ушакову в с.Хопылево (МУК «Шашковский ЦД)</t>
  </si>
  <si>
    <t xml:space="preserve">                          Задача 2. Выполнение противопожарных мероприятий в муниципальных учреждениях культуры </t>
  </si>
  <si>
    <t>Оборудование системой АПС МУК  «Дюдьковский ЦД»</t>
  </si>
  <si>
    <t>Задача 1.Выполнение капитальных и текущих ремонтов муниципальных учреждений культуры</t>
  </si>
  <si>
    <t xml:space="preserve">  Утепление  ограждающих  конструкций  зданий</t>
  </si>
  <si>
    <t xml:space="preserve"> МОУ Песоченская  СОШ</t>
  </si>
  <si>
    <t xml:space="preserve"> МОУ Болтинская  СОШ</t>
  </si>
  <si>
    <t xml:space="preserve"> МОУ  Арефинская  СОШ</t>
  </si>
  <si>
    <t>МОУ Тихменевская  СОШ</t>
  </si>
  <si>
    <t>МОУ  Сретенская  СОШ</t>
  </si>
  <si>
    <t>МОУ Ломовская  СОШ</t>
  </si>
  <si>
    <t>МУК Тихменевский  ЦД</t>
  </si>
  <si>
    <t>МУК Покровский  ЦД</t>
  </si>
  <si>
    <t>МУК Дюдьковский  ЦД</t>
  </si>
  <si>
    <t>МУК  Волковский  КДК</t>
  </si>
  <si>
    <t>МУК  Николо-Кормский  ЦД</t>
  </si>
  <si>
    <t>МУК  Каменниковский  ЦД</t>
  </si>
  <si>
    <t>МУК Ермаковский ЦД</t>
  </si>
  <si>
    <t xml:space="preserve"> Реконструкция  системы  отопления</t>
  </si>
  <si>
    <t>МУК Октябрьский  КДК</t>
  </si>
  <si>
    <t>МУК Ермаковский  КДК</t>
  </si>
  <si>
    <t xml:space="preserve">Управление  по  культуре,  молодежи  и  спорту  </t>
  </si>
  <si>
    <t>МУ РМР ЯО «Централизованная  бухгалтерия»</t>
  </si>
  <si>
    <t>МУ РМР ЯО  «Социальное  агентство  молодежи»</t>
  </si>
  <si>
    <t>МУК   «Методический  центр  библиотечного  обслуживания  и  культурно-досуговой  работы»</t>
  </si>
  <si>
    <t>МКОУ ДОД «Детско-юношеская  спортивная  школа»</t>
  </si>
  <si>
    <t>МУ  Рыбинский  муниципальный  архив</t>
  </si>
  <si>
    <t xml:space="preserve">Изготовление  и  размещение наружной  рекламы </t>
  </si>
  <si>
    <t>Обучение  в  сфере  энергосбережения</t>
  </si>
  <si>
    <t xml:space="preserve"> Разработка,  производство  и  размещение  информационных  стендов  по  энрегосбережению</t>
  </si>
  <si>
    <t>МДОУ д/с п. Каменники</t>
  </si>
  <si>
    <t>МДОУ  д/с  п. Судоверфь</t>
  </si>
  <si>
    <t>МДОУ  д/с   д. Дюдьково</t>
  </si>
  <si>
    <t>Проведение  энергетических  обследований (  энергоаудита )  организаций  социальной  сферы</t>
  </si>
  <si>
    <r>
      <t> </t>
    </r>
    <r>
      <rPr>
        <sz val="11"/>
        <color theme="1"/>
        <rFont val="Times New Roman"/>
        <family val="1"/>
        <charset val="204"/>
      </rPr>
      <t>Подпрограмма  «Энергоэффективность  в  социальной  сфере»</t>
    </r>
  </si>
  <si>
    <t xml:space="preserve">Реконструкция артезианских скважин с оснащением установкой обеззараживания и обезжелезивания воды в  д. Новый поселок, п.Тихменево </t>
  </si>
  <si>
    <t>Разработка проектно-сметной документации на реконструкцию  водозаборных сооружений п. Шашково</t>
  </si>
  <si>
    <t>Реконструкция  водозаборных сооружений п. Шашково</t>
  </si>
  <si>
    <t>Разработка проектно-сметной документации на реконструкцию  водозаборных сооружений п.Песочное</t>
  </si>
  <si>
    <t>Реконструкция  водозаборных сооружений п. Песочное</t>
  </si>
  <si>
    <t>Разработка проектно-сметной документации на реконструкцию  артезианских скважин с оснащением установкой обеззараживания и обезжелезивания воды в п. Каменники</t>
  </si>
  <si>
    <t>Разработка проектно-сметной документации на реконструкцию  водонапорной башни, резервуаров и насосных станций в п. , Тихменево, д. Новый поселок</t>
  </si>
  <si>
    <t>Разработка проекта реконструкции очистных сооружений канализации д. Дюдьково</t>
  </si>
  <si>
    <t>Разработка проекта  строительства очистных сооружений канализации в п. Искра Октября</t>
  </si>
  <si>
    <t>Разработка проекта  строительства очистных сооружений канализации в п. Судоверфь</t>
  </si>
  <si>
    <t>Разработка проекта реконструкции очистных сооружений канализации п. Песочное</t>
  </si>
  <si>
    <t>Разработка проекта реконструкции очистных сооружений канализации п. Каменники</t>
  </si>
  <si>
    <t>Ремонт автодороги «п.Майский- М. Троицкое – Б.Троицкое»  Назаровского с.п.</t>
  </si>
  <si>
    <t>Ремонт автодороги «Рыбинск-Тутаевлб п.Песочное ( ул. Красногорская) С.п. Песочное</t>
  </si>
  <si>
    <t>Ремонт автодороги «Новинки-Крячково» Глебовского с.п.</t>
  </si>
  <si>
    <t>Ремонт автодороги «М.Кстово-Б.Кстово-Окулово» Покровского с.п.</t>
  </si>
  <si>
    <t>Ремонт автодороги «Рыбинск- Б.Село»- д.Прокунино- д. Михалево Волжского с.п.</t>
  </si>
  <si>
    <t>Ремонт  автодороги «Ярославль-Рыбинск-Потыпкино-Берез- Ники-Панфилки-Красное- Рютово- Тихвинское Октябрьского  с.п.</t>
  </si>
  <si>
    <t>Разработка  проектно-сметной  документации</t>
  </si>
  <si>
    <t>Содержание  автодорог РМР</t>
  </si>
  <si>
    <t>межевание</t>
  </si>
  <si>
    <t>Ремонт  автодорог в  сельских  поселениях</t>
  </si>
  <si>
    <t>Нанесение  дорожной  разметки п.Красная Горка п.Судоверфь</t>
  </si>
  <si>
    <t>Установка  дорожных  знаков п Красная Горка с.Шашково с.Арефино</t>
  </si>
  <si>
    <t>Разработка проектов  дислокации дорожных  знаков п.Ермаково п.Песочное</t>
  </si>
  <si>
    <t>Разработка проектов  дислокации  и  установка  дорожных знаков  в местах  массового скопления детей  в населенных пунктах</t>
  </si>
  <si>
    <t>Строительство  газовой   котельной мощностью 12,3МВт с инженерными коммуникациями  в пос. Каменники (Каменниковское с.п. Рыбинского МР)(в том числе проектные работы)</t>
  </si>
  <si>
    <t>Строительство автоматизированной газовой котельной в п. Юбилейный Судоверфское с.п. Рыбинского МР) (в том числе проектные работы)</t>
  </si>
  <si>
    <t>Реконструкция  угольной котельной с переводом на природный газ в д.Назарово Рыбинского МР (в том числе проектные работы)</t>
  </si>
  <si>
    <t>Проект распределительных сетей газопровода с. Погорелка  Глебовского с.п. Рыбинский район</t>
  </si>
  <si>
    <t>Проект  распределительных сетей газопровода д.Ларионово Глебовского с.п. Рыбинский район</t>
  </si>
  <si>
    <t>Проект газификации д. Легково Глебовского с.п. Рыбинский район</t>
  </si>
  <si>
    <t>Проект распределительных сетей газопровода д.Ясенево Глебовского с.п. Рыбинский район</t>
  </si>
  <si>
    <t>Проект распределительных сетей газопровода д.Узково Покровского с.п. Рыбинский район</t>
  </si>
  <si>
    <t>Проект распределительных сетей газопровода п.Красная Горка ул.Трутневская  Покровского с.п. Рыбинский район</t>
  </si>
  <si>
    <t>Газификация дер.Ларионово, с.Погорелка и населенных пунктов, находящихся в зоне газопровода с.Глебово-дер.Ларионово с отводами к с.Погорелка и бухте Коприно ( в том числе проектные работы) (Глебовское с.п. Рыбинского МР)</t>
  </si>
  <si>
    <t>Приобретение, содержание  и  ремонт оргтехники, вспомогательной аппаратуры и техники и  комплектующих к ним (ноутбуки, компьютеры, мониторы, копировальная, множительная техника,  кабельное телевиденье, запасные части, картриджи, заправка картриджей, ремонт оргтехники и пр</t>
  </si>
  <si>
    <t>Программные продукты, оформление электронно-цифровой подписи, обслуживание сайта (приобретение, сопровождение, обновление), подписка на периодические издания</t>
  </si>
  <si>
    <t>Проведение диспансеризации муниципальных служащих</t>
  </si>
  <si>
    <t>Повышение квалификации муниципальных служащих</t>
  </si>
  <si>
    <t>Приобретение канцелярских товаров,</t>
  </si>
  <si>
    <t>Приобретение мебели</t>
  </si>
  <si>
    <t>Организация и проведение праздничных и памятных мероприятий</t>
  </si>
  <si>
    <t>Чествование долгожителей района (90 лет и более), супружеских пар, совместно проживших 50 и более лет</t>
  </si>
  <si>
    <t>Организация назначения и предоставления ежемесячной и единовременной денежной выплаты лицам, удостоенным звания «Почетный гражданин Рыбинского муниципального района», знака отличия «За заслуги перед Рыбинским муниципальным районом»</t>
  </si>
  <si>
    <t>Поддержка деятельности молодежных отрядов, осуществляющих ремонт квартир (домов) ветеранов и пожилых граждан, и оказание молодежными и подростковыми бригадами помощи пожилым людям в ведении приусадебного хозяйства «Социальные огороды»</t>
  </si>
  <si>
    <t>Проведение районного праздничного вечера, посвященного Международному Дню пожилых людей</t>
  </si>
  <si>
    <t>Оказание адресной материальной помощи: малоимущим гражданам; гражданам, попавшим в трудную жизненную ситуацию</t>
  </si>
  <si>
    <t xml:space="preserve">Приобретение новогодних подарков для детей-инвалидов, воспитывающихся в семьях, и  несовершеннолетних детей из многодетных семей, воспитывающих 5 и более несовершеннолетних детей  </t>
  </si>
  <si>
    <t>Оказание финансовой поддержки  Совету ветеранов (пенсионеров) войны, труда, Вооруженных Сил и правоохранительных органов г. Рыбинска и Рыбинского района</t>
  </si>
  <si>
    <t>2. Управление образования администрации Рыбинского муниципального района</t>
  </si>
  <si>
    <t>Приобретение новогодних подарков для детей из семей, взявших на воспитание детей-сирот и детей, оставшихся без попечения родителей</t>
  </si>
  <si>
    <t>Обеспечение деятельности по поддержке семей, оказавшихся в трудной жизненной ситуации (проект "Соломинка")</t>
  </si>
  <si>
    <t>3. Управление по культуре, молодежи и спорту администрации Рыбинского муниципального района</t>
  </si>
  <si>
    <t>1. Управление труда и социальной поддержки населения администрациии РМР</t>
  </si>
  <si>
    <t>Оказание методической и юридической помощи работодателям муниципального района по вопросам в сфере охраны труда</t>
  </si>
  <si>
    <t>Организация и проведение среди предприятий и организаций района  смотра-конкурса на лучшее состояние условий и охраны труда по итогам работы за год в соответствии с постановление Главы РМР от 18.03.2008 № 272</t>
  </si>
  <si>
    <t>Обеспечение взаимодействия участников системы государственного управления охраной труда в муниципальном районе: проведение совместных комплексных и целевых проверок состояния условий и охраны труда в организациях, совещаний и семинаров</t>
  </si>
  <si>
    <t>2. Управление труда и социальной поддержки населения администрации Рыбинского муниципального района</t>
  </si>
  <si>
    <t>Разработка проектно-сметной документации по адаптации приоритетных объектов по обеспечению их доступности для инвалидов и других маломобильных групп населения</t>
  </si>
  <si>
    <t>1. Управление ЖКХ, транспорта и связи администрации Рыбинского муниципального района, ОМС поселений</t>
  </si>
  <si>
    <t>Аудит структуры сети информационоо-технического обеспечения, програмного обеспечения</t>
  </si>
  <si>
    <t xml:space="preserve">Строительство жилых домов и инженерной инфраструктуры </t>
  </si>
  <si>
    <t>Подготовка исходно- разрешительной документации для комплексной застройки включая социальную сферу и строительство коммунальной и инженерной инфраструктуры, ПСД</t>
  </si>
  <si>
    <t>Субсидия сельскохозяйственным товаропроизводителям агропромышленного комплекса Рыбинского муниципального района на возмещение части затрат на приобретение племенного поголовья  крупного рогатого скота.</t>
  </si>
  <si>
    <t>Строительство спортивной площадки  в селе Погорелка, в том числе проектные работы</t>
  </si>
  <si>
    <t>Строительство универсального спортивного зала в поселке Октябрьский, в том числе проектные работы</t>
  </si>
  <si>
    <t>Строительство спортивной площадки в с. Арефино, в том числе проектные работы</t>
  </si>
  <si>
    <t>Строительство распределительных газовых сетей дер. Новый поселок. Судоверфское сельское поселение</t>
  </si>
  <si>
    <t>Строительство распределительных газовых сетей дер. Залужье Судоверфского сельского поселения</t>
  </si>
  <si>
    <t>Строительство распределительных сетей газопроводов в пос. Ермаково Волжского сельского поселения</t>
  </si>
  <si>
    <t>Распределительные газовые сети коттеджного поселка в поселке Красная Горка ул. Садовая Рыбинского района  Ярославской области  Покровский САТ РМР ЯО</t>
  </si>
  <si>
    <t>Газопровод высокого давления для газоснабжения индивидуальных жилых домов поселка «Новый Спас» Ярославской области, Рыбинского района Назаровское сельское поселение</t>
  </si>
  <si>
    <t xml:space="preserve">Газификация дер. Якушево Судоверфское сельское поселение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</si>
  <si>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</si>
  <si>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</si>
  <si>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</si>
  <si>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</si>
  <si>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</si>
  <si>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</si>
  <si>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</si>
  <si>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</si>
  <si>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</si>
  <si>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</si>
  <si>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Ремонт автодороги "пос. Ермаково- д. Степановское" Волжское СП</t>
  </si>
  <si>
    <t>Косметический ремонт игровой комнаты МУК "Ермаковский ЦД"</t>
  </si>
  <si>
    <t>Косметический ремонт зрительного зала МУК "Судоверфский КДК"</t>
  </si>
  <si>
    <t>Кометический ремонт зрительного зала МУК "Сретенский КДК"</t>
  </si>
  <si>
    <t>Оборудование системой АПС огнезащитная обработка деревянных конструкций сцены и занавеса МУК "Дюдьковский ЦД"</t>
  </si>
  <si>
    <t>Оборудование системой АПС МУК  «Волковский КДК»</t>
  </si>
  <si>
    <t>Оборудование системой АПС МУК  «Глебовский ЦД»</t>
  </si>
  <si>
    <t>Оборудование системой АПС МУК  «Сретенский КДК»</t>
  </si>
  <si>
    <t>Оборудование системой АПС огнезащитная обработка деревянных конструкций сцены и занавеса МУК "Тихменевский ЦД"</t>
  </si>
  <si>
    <t>Оборудование системой АПС огнезащитная обработка деревянных конструкций сцены и занавеса МУК "Ермаковский ЦД"</t>
  </si>
  <si>
    <t>Оборудование системой АПС огнезащитная обработка деревянных конструкций сцены и занавеса МУК "Назаровский КДК"</t>
  </si>
  <si>
    <t>Оборудование системой АПС огнезащитная обработка деревянных конструкций сцены и занавеса МУК "Судоверфский КДК" (д Свингино)</t>
  </si>
  <si>
    <t>Оборудование системой АПС огнезащитная обработка деревянных конструкций сцены и занавеса МУК "Судоверфский КДК" (п. Юбилейный)</t>
  </si>
  <si>
    <t>Оборудование системой АПС огнезащитная обработка деревянных конструкций сцены и занавеса МУК "Шашковский ЦД"</t>
  </si>
  <si>
    <t>Приложение к предварительной оценке реализации МЦП и ВЦП                       за I полугодие 2013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</si>
</sst>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0.0"/>
    <numFmt numFmtId="166" formatCode="#,##0.0"/>
    <numFmt numFmtId="167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/>
    </xf>
    <xf numFmtId="49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167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/>
    <xf numFmtId="0" fontId="6" fillId="0" borderId="0" xfId="0" applyFont="1" applyBorder="1"/>
    <xf numFmtId="0" fontId="6" fillId="0" borderId="1" xfId="0" applyFont="1" applyBorder="1"/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/>
    <xf numFmtId="2" fontId="9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2" fontId="9" fillId="4" borderId="1" xfId="0" applyNumberFormat="1" applyFont="1" applyFill="1" applyBorder="1"/>
    <xf numFmtId="2" fontId="9" fillId="4" borderId="1" xfId="0" applyNumberFormat="1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7" fontId="16" fillId="2" borderId="1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5" fillId="0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8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08"/>
  <sheetViews>
    <sheetView tabSelected="1" topLeftCell="A89" zoomScale="85" zoomScaleNormal="85" workbookViewId="0">
      <selection activeCell="R39" sqref="R39"/>
    </sheetView>
  </sheetViews>
  <sheetFormatPr defaultColWidth="11.140625" defaultRowHeight="15" x14ac:dyDescent="0.25"/>
  <cols>
    <col min="1" max="1" width="3.85546875" style="73" customWidth="1"/>
    <col min="2" max="2" width="28.42578125" style="73" customWidth="1"/>
    <col min="3" max="6" width="11.140625" style="73"/>
    <col min="7" max="16" width="11.140625" style="77"/>
    <col min="17" max="16384" width="11.140625" style="73"/>
  </cols>
  <sheetData>
    <row r="1" spans="1:16" x14ac:dyDescent="0.25">
      <c r="K1" s="123" t="s">
        <v>615</v>
      </c>
      <c r="L1" s="123"/>
      <c r="M1" s="123"/>
      <c r="N1" s="123"/>
      <c r="O1" s="123"/>
      <c r="P1" s="123"/>
    </row>
    <row r="2" spans="1:16" x14ac:dyDescent="0.25">
      <c r="K2" s="124"/>
      <c r="L2" s="124"/>
      <c r="M2" s="124"/>
      <c r="N2" s="124"/>
      <c r="O2" s="124"/>
      <c r="P2" s="124"/>
    </row>
    <row r="3" spans="1:16" ht="54" customHeight="1" x14ac:dyDescent="0.25">
      <c r="A3" s="149" t="s">
        <v>0</v>
      </c>
      <c r="B3" s="139" t="s">
        <v>1</v>
      </c>
      <c r="C3" s="141" t="s">
        <v>2</v>
      </c>
      <c r="D3" s="143"/>
      <c r="E3" s="141" t="s">
        <v>3</v>
      </c>
      <c r="F3" s="142"/>
      <c r="G3" s="142"/>
      <c r="H3" s="142"/>
      <c r="I3" s="142"/>
      <c r="J3" s="143"/>
      <c r="K3" s="141" t="s">
        <v>4</v>
      </c>
      <c r="L3" s="142"/>
      <c r="M3" s="142"/>
      <c r="N3" s="142"/>
      <c r="O3" s="143"/>
      <c r="P3" s="139" t="s">
        <v>5</v>
      </c>
    </row>
    <row r="4" spans="1:16" ht="14.45" customHeight="1" x14ac:dyDescent="0.25">
      <c r="A4" s="150"/>
      <c r="B4" s="152"/>
      <c r="C4" s="139" t="s">
        <v>6</v>
      </c>
      <c r="D4" s="139" t="s">
        <v>7</v>
      </c>
      <c r="E4" s="139" t="s">
        <v>6</v>
      </c>
      <c r="F4" s="141" t="s">
        <v>8</v>
      </c>
      <c r="G4" s="142"/>
      <c r="H4" s="142"/>
      <c r="I4" s="142"/>
      <c r="J4" s="143"/>
      <c r="K4" s="139" t="s">
        <v>6</v>
      </c>
      <c r="L4" s="141" t="s">
        <v>8</v>
      </c>
      <c r="M4" s="142"/>
      <c r="N4" s="142"/>
      <c r="O4" s="143"/>
      <c r="P4" s="152"/>
    </row>
    <row r="5" spans="1:16" ht="21" customHeight="1" x14ac:dyDescent="0.25">
      <c r="A5" s="151"/>
      <c r="B5" s="140"/>
      <c r="C5" s="140"/>
      <c r="D5" s="140"/>
      <c r="E5" s="140"/>
      <c r="F5" s="113" t="s">
        <v>9</v>
      </c>
      <c r="G5" s="113" t="s">
        <v>10</v>
      </c>
      <c r="H5" s="113" t="s">
        <v>11</v>
      </c>
      <c r="I5" s="113" t="s">
        <v>12</v>
      </c>
      <c r="J5" s="113" t="s">
        <v>13</v>
      </c>
      <c r="K5" s="140"/>
      <c r="L5" s="113" t="s">
        <v>9</v>
      </c>
      <c r="M5" s="113" t="s">
        <v>10</v>
      </c>
      <c r="N5" s="113" t="s">
        <v>11</v>
      </c>
      <c r="O5" s="113" t="s">
        <v>12</v>
      </c>
      <c r="P5" s="140"/>
    </row>
    <row r="6" spans="1:16" x14ac:dyDescent="0.25">
      <c r="A6" s="1" t="s">
        <v>14</v>
      </c>
      <c r="B6" s="144" t="s">
        <v>15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1:16" ht="90" x14ac:dyDescent="0.25">
      <c r="A7" s="112">
        <v>1</v>
      </c>
      <c r="B7" s="2" t="s">
        <v>16</v>
      </c>
      <c r="C7" s="74"/>
      <c r="D7" s="74"/>
      <c r="E7" s="74"/>
      <c r="F7" s="74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ht="84" hidden="1" customHeight="1" x14ac:dyDescent="0.3">
      <c r="A8" s="127"/>
      <c r="B8" s="48" t="s">
        <v>432</v>
      </c>
      <c r="C8" s="58">
        <v>173156.6</v>
      </c>
      <c r="D8" s="58">
        <v>89319.6</v>
      </c>
      <c r="E8" s="58">
        <f>SUM(F8:J8)</f>
        <v>80620.007339999996</v>
      </c>
      <c r="F8" s="58">
        <v>40193.82</v>
      </c>
      <c r="G8" s="56"/>
      <c r="H8" s="56">
        <v>34048.46</v>
      </c>
      <c r="I8" s="56"/>
      <c r="J8" s="56">
        <v>6377.7273400000004</v>
      </c>
      <c r="K8" s="56">
        <f>SUM(L8:O8)</f>
        <v>74242.28</v>
      </c>
      <c r="L8" s="56">
        <v>40193.82</v>
      </c>
      <c r="M8" s="56"/>
      <c r="N8" s="56">
        <v>34048.46</v>
      </c>
      <c r="O8" s="56"/>
      <c r="P8" s="56"/>
    </row>
    <row r="9" spans="1:16" ht="111.95" hidden="1" customHeight="1" x14ac:dyDescent="0.3">
      <c r="A9" s="129"/>
      <c r="B9" s="50" t="s">
        <v>17</v>
      </c>
      <c r="C9" s="58">
        <v>4855</v>
      </c>
      <c r="D9" s="58"/>
      <c r="E9" s="58">
        <f t="shared" ref="E9:E37" si="0">SUM(F9:J9)</f>
        <v>2012.7</v>
      </c>
      <c r="F9" s="58"/>
      <c r="G9" s="56"/>
      <c r="H9" s="56">
        <v>2012.7</v>
      </c>
      <c r="I9" s="56"/>
      <c r="J9" s="56"/>
      <c r="K9" s="56">
        <f t="shared" ref="K9:K37" si="1">SUM(L9:O9)</f>
        <v>2012.7</v>
      </c>
      <c r="L9" s="56"/>
      <c r="M9" s="56"/>
      <c r="N9" s="56">
        <v>2012.7</v>
      </c>
      <c r="O9" s="56"/>
      <c r="P9" s="56"/>
    </row>
    <row r="10" spans="1:16" ht="42" hidden="1" customHeight="1" x14ac:dyDescent="0.3">
      <c r="A10" s="129"/>
      <c r="B10" s="50" t="s">
        <v>18</v>
      </c>
      <c r="C10" s="56">
        <v>868</v>
      </c>
      <c r="D10" s="56"/>
      <c r="E10" s="56">
        <f t="shared" si="0"/>
        <v>129.12097</v>
      </c>
      <c r="F10" s="56"/>
      <c r="G10" s="56"/>
      <c r="H10" s="56">
        <v>129.12097</v>
      </c>
      <c r="I10" s="56"/>
      <c r="J10" s="56"/>
      <c r="K10" s="56">
        <f t="shared" si="1"/>
        <v>129.12097</v>
      </c>
      <c r="L10" s="56"/>
      <c r="M10" s="56"/>
      <c r="N10" s="56">
        <v>129.12097</v>
      </c>
      <c r="O10" s="56"/>
      <c r="P10" s="56"/>
    </row>
    <row r="11" spans="1:16" ht="56.1" hidden="1" customHeight="1" x14ac:dyDescent="0.3">
      <c r="A11" s="129"/>
      <c r="B11" s="51" t="s">
        <v>19</v>
      </c>
      <c r="C11" s="49"/>
      <c r="D11" s="49"/>
      <c r="E11" s="49">
        <f t="shared" si="0"/>
        <v>0</v>
      </c>
      <c r="F11" s="49"/>
      <c r="G11" s="56"/>
      <c r="H11" s="56"/>
      <c r="I11" s="56"/>
      <c r="J11" s="56"/>
      <c r="K11" s="56">
        <f t="shared" si="1"/>
        <v>0</v>
      </c>
      <c r="L11" s="56"/>
      <c r="M11" s="56"/>
      <c r="N11" s="56"/>
      <c r="O11" s="56"/>
      <c r="P11" s="56"/>
    </row>
    <row r="12" spans="1:16" ht="42" hidden="1" customHeight="1" x14ac:dyDescent="0.3">
      <c r="A12" s="129"/>
      <c r="B12" s="50" t="s">
        <v>20</v>
      </c>
      <c r="C12" s="56">
        <v>69.5</v>
      </c>
      <c r="D12" s="56">
        <v>69.5</v>
      </c>
      <c r="E12" s="56">
        <f t="shared" si="0"/>
        <v>7.5</v>
      </c>
      <c r="F12" s="56">
        <v>7.5</v>
      </c>
      <c r="G12" s="56"/>
      <c r="H12" s="56"/>
      <c r="I12" s="56"/>
      <c r="J12" s="56"/>
      <c r="K12" s="56">
        <f t="shared" si="1"/>
        <v>7.5</v>
      </c>
      <c r="L12" s="56">
        <v>7.5</v>
      </c>
      <c r="M12" s="56"/>
      <c r="N12" s="56"/>
      <c r="O12" s="56"/>
      <c r="P12" s="56"/>
    </row>
    <row r="13" spans="1:16" ht="56.1" hidden="1" customHeight="1" x14ac:dyDescent="0.3">
      <c r="A13" s="129"/>
      <c r="B13" s="50" t="s">
        <v>21</v>
      </c>
      <c r="C13" s="56">
        <v>431</v>
      </c>
      <c r="D13" s="56">
        <v>431</v>
      </c>
      <c r="E13" s="56">
        <f t="shared" si="0"/>
        <v>65.409599999999998</v>
      </c>
      <c r="F13" s="56">
        <v>65.409599999999998</v>
      </c>
      <c r="G13" s="56"/>
      <c r="H13" s="56"/>
      <c r="I13" s="56"/>
      <c r="J13" s="56"/>
      <c r="K13" s="56">
        <f t="shared" si="1"/>
        <v>65.409599999999998</v>
      </c>
      <c r="L13" s="56">
        <v>65.409599999999998</v>
      </c>
      <c r="M13" s="56"/>
      <c r="N13" s="56"/>
      <c r="O13" s="56"/>
      <c r="P13" s="56"/>
    </row>
    <row r="14" spans="1:16" ht="42" hidden="1" customHeight="1" x14ac:dyDescent="0.3">
      <c r="A14" s="129"/>
      <c r="B14" s="50" t="s">
        <v>22</v>
      </c>
      <c r="C14" s="56">
        <v>205.6</v>
      </c>
      <c r="D14" s="56">
        <v>205.6</v>
      </c>
      <c r="E14" s="56">
        <f t="shared" si="0"/>
        <v>0</v>
      </c>
      <c r="F14" s="56"/>
      <c r="G14" s="56"/>
      <c r="H14" s="56"/>
      <c r="I14" s="56"/>
      <c r="J14" s="56"/>
      <c r="K14" s="56">
        <f t="shared" si="1"/>
        <v>0</v>
      </c>
      <c r="L14" s="56"/>
      <c r="M14" s="56"/>
      <c r="N14" s="56"/>
      <c r="O14" s="56"/>
      <c r="P14" s="56"/>
    </row>
    <row r="15" spans="1:16" ht="69.95" hidden="1" customHeight="1" x14ac:dyDescent="0.3">
      <c r="A15" s="129"/>
      <c r="B15" s="50" t="s">
        <v>23</v>
      </c>
      <c r="C15" s="56">
        <v>127</v>
      </c>
      <c r="D15" s="56">
        <f>C15</f>
        <v>127</v>
      </c>
      <c r="E15" s="56">
        <f t="shared" si="0"/>
        <v>0</v>
      </c>
      <c r="F15" s="49"/>
      <c r="G15" s="56"/>
      <c r="H15" s="56"/>
      <c r="I15" s="56"/>
      <c r="J15" s="56"/>
      <c r="K15" s="56">
        <f t="shared" si="1"/>
        <v>0</v>
      </c>
      <c r="L15" s="56"/>
      <c r="M15" s="56"/>
      <c r="N15" s="56"/>
      <c r="O15" s="56"/>
      <c r="P15" s="56"/>
    </row>
    <row r="16" spans="1:16" ht="111.95" hidden="1" customHeight="1" x14ac:dyDescent="0.3">
      <c r="A16" s="129"/>
      <c r="B16" s="48" t="s">
        <v>24</v>
      </c>
      <c r="C16" s="56">
        <v>205889.2</v>
      </c>
      <c r="D16" s="56">
        <v>33617.199999999997</v>
      </c>
      <c r="E16" s="56">
        <f t="shared" si="0"/>
        <v>94409.964429999993</v>
      </c>
      <c r="F16" s="56">
        <v>15344.173699999999</v>
      </c>
      <c r="G16" s="56">
        <v>1022.5117300000001</v>
      </c>
      <c r="H16" s="56">
        <v>78043.278999999995</v>
      </c>
      <c r="I16" s="56"/>
      <c r="J16" s="56"/>
      <c r="K16" s="56">
        <f t="shared" si="1"/>
        <v>94409.964429999993</v>
      </c>
      <c r="L16" s="56">
        <v>15344.173699999999</v>
      </c>
      <c r="M16" s="56">
        <v>1022.5117300000001</v>
      </c>
      <c r="N16" s="56">
        <v>78043.278999999995</v>
      </c>
      <c r="O16" s="56"/>
      <c r="P16" s="56"/>
    </row>
    <row r="17" spans="1:16" ht="56.1" hidden="1" customHeight="1" x14ac:dyDescent="0.3">
      <c r="A17" s="129"/>
      <c r="B17" s="48" t="s">
        <v>25</v>
      </c>
      <c r="C17" s="56">
        <v>14837.12</v>
      </c>
      <c r="D17" s="56">
        <v>5100</v>
      </c>
      <c r="E17" s="56">
        <f t="shared" si="0"/>
        <v>6613.3789999999999</v>
      </c>
      <c r="F17" s="56">
        <v>2295</v>
      </c>
      <c r="G17" s="56">
        <v>27.081</v>
      </c>
      <c r="H17" s="56">
        <v>4291.2979999999998</v>
      </c>
      <c r="I17" s="56"/>
      <c r="J17" s="56"/>
      <c r="K17" s="56">
        <f t="shared" si="1"/>
        <v>6613.3789999999999</v>
      </c>
      <c r="L17" s="56">
        <v>2295</v>
      </c>
      <c r="M17" s="56">
        <v>27.081</v>
      </c>
      <c r="N17" s="56">
        <v>4291.2979999999998</v>
      </c>
      <c r="O17" s="56"/>
      <c r="P17" s="56"/>
    </row>
    <row r="18" spans="1:16" ht="69.95" hidden="1" customHeight="1" x14ac:dyDescent="0.3">
      <c r="A18" s="129"/>
      <c r="B18" s="48" t="s">
        <v>433</v>
      </c>
      <c r="C18" s="49"/>
      <c r="D18" s="49"/>
      <c r="E18" s="49">
        <f t="shared" si="0"/>
        <v>0</v>
      </c>
      <c r="F18" s="49"/>
      <c r="G18" s="56"/>
      <c r="H18" s="56"/>
      <c r="I18" s="56"/>
      <c r="J18" s="56"/>
      <c r="K18" s="56">
        <f t="shared" si="1"/>
        <v>0</v>
      </c>
      <c r="L18" s="56"/>
      <c r="M18" s="56"/>
      <c r="N18" s="56"/>
      <c r="O18" s="56"/>
      <c r="P18" s="56"/>
    </row>
    <row r="19" spans="1:16" ht="84" hidden="1" customHeight="1" x14ac:dyDescent="0.3">
      <c r="A19" s="129"/>
      <c r="B19" s="48" t="s">
        <v>26</v>
      </c>
      <c r="C19" s="56">
        <v>22.5</v>
      </c>
      <c r="D19" s="56">
        <f>C19</f>
        <v>22.5</v>
      </c>
      <c r="E19" s="56">
        <f t="shared" si="0"/>
        <v>20.5</v>
      </c>
      <c r="F19" s="56">
        <v>20.5</v>
      </c>
      <c r="G19" s="56"/>
      <c r="H19" s="56"/>
      <c r="I19" s="56"/>
      <c r="J19" s="56"/>
      <c r="K19" s="56">
        <f t="shared" si="1"/>
        <v>20.5</v>
      </c>
      <c r="L19" s="56">
        <v>20.5</v>
      </c>
      <c r="M19" s="56"/>
      <c r="N19" s="56"/>
      <c r="O19" s="56"/>
      <c r="P19" s="56"/>
    </row>
    <row r="20" spans="1:16" ht="84" hidden="1" customHeight="1" x14ac:dyDescent="0.3">
      <c r="A20" s="129"/>
      <c r="B20" s="48" t="s">
        <v>27</v>
      </c>
      <c r="C20" s="56">
        <v>10153</v>
      </c>
      <c r="D20" s="56"/>
      <c r="E20" s="56">
        <f t="shared" si="0"/>
        <v>5534.5546599999998</v>
      </c>
      <c r="F20" s="56"/>
      <c r="G20" s="56"/>
      <c r="H20" s="56">
        <v>5534.5546599999998</v>
      </c>
      <c r="I20" s="56"/>
      <c r="J20" s="56"/>
      <c r="K20" s="56">
        <f t="shared" si="1"/>
        <v>5534.5546599999998</v>
      </c>
      <c r="L20" s="56"/>
      <c r="M20" s="56"/>
      <c r="N20" s="56">
        <v>5534.5546599999998</v>
      </c>
      <c r="O20" s="56"/>
      <c r="P20" s="56"/>
    </row>
    <row r="21" spans="1:16" ht="69.95" hidden="1" customHeight="1" x14ac:dyDescent="0.3">
      <c r="A21" s="129"/>
      <c r="B21" s="51" t="s">
        <v>28</v>
      </c>
      <c r="C21" s="49"/>
      <c r="D21" s="49"/>
      <c r="E21" s="49">
        <f t="shared" si="0"/>
        <v>0</v>
      </c>
      <c r="F21" s="49"/>
      <c r="G21" s="56"/>
      <c r="H21" s="56"/>
      <c r="I21" s="56"/>
      <c r="J21" s="56"/>
      <c r="K21" s="56">
        <f t="shared" si="1"/>
        <v>0</v>
      </c>
      <c r="L21" s="56"/>
      <c r="M21" s="56"/>
      <c r="N21" s="56"/>
      <c r="O21" s="56"/>
      <c r="P21" s="56"/>
    </row>
    <row r="22" spans="1:16" ht="56.1" hidden="1" customHeight="1" x14ac:dyDescent="0.3">
      <c r="A22" s="129"/>
      <c r="B22" s="50" t="s">
        <v>29</v>
      </c>
      <c r="C22" s="56">
        <v>116.4</v>
      </c>
      <c r="D22" s="56">
        <f>C22</f>
        <v>116.4</v>
      </c>
      <c r="E22" s="56">
        <f t="shared" si="0"/>
        <v>23.669</v>
      </c>
      <c r="F22" s="56">
        <v>23.669</v>
      </c>
      <c r="G22" s="56"/>
      <c r="H22" s="56"/>
      <c r="I22" s="56"/>
      <c r="J22" s="56"/>
      <c r="K22" s="56">
        <f t="shared" si="1"/>
        <v>23.669</v>
      </c>
      <c r="L22" s="56">
        <v>23.669</v>
      </c>
      <c r="M22" s="56"/>
      <c r="N22" s="56"/>
      <c r="O22" s="56"/>
      <c r="P22" s="56"/>
    </row>
    <row r="23" spans="1:16" ht="69.95" hidden="1" customHeight="1" x14ac:dyDescent="0.3">
      <c r="A23" s="129"/>
      <c r="B23" s="50" t="s">
        <v>30</v>
      </c>
      <c r="C23" s="56">
        <v>361.5</v>
      </c>
      <c r="D23" s="56">
        <f>C23</f>
        <v>361.5</v>
      </c>
      <c r="E23" s="56">
        <f t="shared" si="0"/>
        <v>93.084459999999993</v>
      </c>
      <c r="F23" s="56">
        <f>86.71246+P23</f>
        <v>93.084459999999993</v>
      </c>
      <c r="G23" s="56"/>
      <c r="H23" s="56"/>
      <c r="I23" s="56"/>
      <c r="J23" s="56"/>
      <c r="K23" s="56">
        <f t="shared" si="1"/>
        <v>86.712459999999993</v>
      </c>
      <c r="L23" s="56">
        <v>86.712459999999993</v>
      </c>
      <c r="M23" s="56"/>
      <c r="N23" s="56"/>
      <c r="O23" s="56"/>
      <c r="P23" s="56">
        <v>6.3719999999999999</v>
      </c>
    </row>
    <row r="24" spans="1:16" ht="42" hidden="1" customHeight="1" x14ac:dyDescent="0.3">
      <c r="A24" s="129"/>
      <c r="B24" s="50" t="s">
        <v>31</v>
      </c>
      <c r="C24" s="56">
        <v>338.1</v>
      </c>
      <c r="D24" s="56">
        <f>C24</f>
        <v>338.1</v>
      </c>
      <c r="E24" s="56">
        <f t="shared" si="0"/>
        <v>0</v>
      </c>
      <c r="F24" s="56"/>
      <c r="G24" s="56"/>
      <c r="H24" s="56"/>
      <c r="I24" s="56"/>
      <c r="J24" s="56"/>
      <c r="K24" s="56">
        <f t="shared" si="1"/>
        <v>0</v>
      </c>
      <c r="L24" s="56"/>
      <c r="M24" s="56"/>
      <c r="N24" s="56"/>
      <c r="O24" s="56"/>
      <c r="P24" s="56"/>
    </row>
    <row r="25" spans="1:16" ht="27.95" hidden="1" customHeight="1" x14ac:dyDescent="0.3">
      <c r="A25" s="129"/>
      <c r="B25" s="48" t="s">
        <v>32</v>
      </c>
      <c r="C25" s="56">
        <v>2737.4</v>
      </c>
      <c r="D25" s="56">
        <f>C25</f>
        <v>2737.4</v>
      </c>
      <c r="E25" s="56">
        <f t="shared" si="0"/>
        <v>1809.01703</v>
      </c>
      <c r="F25" s="56">
        <f>1793.26403+P25</f>
        <v>1809.01703</v>
      </c>
      <c r="G25" s="56"/>
      <c r="H25" s="56"/>
      <c r="I25" s="56"/>
      <c r="J25" s="56"/>
      <c r="K25" s="56">
        <f t="shared" si="1"/>
        <v>1793.2640299999998</v>
      </c>
      <c r="L25" s="56">
        <v>1793.2640299999998</v>
      </c>
      <c r="M25" s="56"/>
      <c r="N25" s="56"/>
      <c r="O25" s="56"/>
      <c r="P25" s="56">
        <v>15.753</v>
      </c>
    </row>
    <row r="26" spans="1:16" ht="42" hidden="1" customHeight="1" x14ac:dyDescent="0.3">
      <c r="A26" s="129"/>
      <c r="B26" s="51" t="s">
        <v>434</v>
      </c>
      <c r="C26" s="56">
        <v>287</v>
      </c>
      <c r="D26" s="56">
        <f>C26</f>
        <v>287</v>
      </c>
      <c r="E26" s="56">
        <f t="shared" si="0"/>
        <v>79.977000000000004</v>
      </c>
      <c r="F26" s="56">
        <f>P26</f>
        <v>79.977000000000004</v>
      </c>
      <c r="G26" s="56"/>
      <c r="H26" s="56"/>
      <c r="I26" s="56"/>
      <c r="J26" s="56"/>
      <c r="K26" s="56">
        <f t="shared" si="1"/>
        <v>0</v>
      </c>
      <c r="L26" s="56"/>
      <c r="M26" s="56"/>
      <c r="N26" s="56"/>
      <c r="O26" s="56"/>
      <c r="P26" s="56">
        <v>79.977000000000004</v>
      </c>
    </row>
    <row r="27" spans="1:16" ht="56.1" hidden="1" customHeight="1" x14ac:dyDescent="0.3">
      <c r="A27" s="129"/>
      <c r="B27" s="52" t="s">
        <v>33</v>
      </c>
      <c r="C27" s="56">
        <v>8315</v>
      </c>
      <c r="D27" s="56">
        <v>6800</v>
      </c>
      <c r="E27" s="56">
        <f t="shared" si="0"/>
        <v>3818</v>
      </c>
      <c r="F27" s="56">
        <v>3060</v>
      </c>
      <c r="G27" s="56"/>
      <c r="H27" s="56">
        <v>758</v>
      </c>
      <c r="I27" s="56"/>
      <c r="J27" s="56"/>
      <c r="K27" s="56">
        <f t="shared" si="1"/>
        <v>3818</v>
      </c>
      <c r="L27" s="56">
        <v>3060</v>
      </c>
      <c r="M27" s="56"/>
      <c r="N27" s="56">
        <v>758</v>
      </c>
      <c r="O27" s="56"/>
      <c r="P27" s="56"/>
    </row>
    <row r="28" spans="1:16" ht="84" hidden="1" customHeight="1" x14ac:dyDescent="0.3">
      <c r="A28" s="129"/>
      <c r="B28" s="48" t="s">
        <v>34</v>
      </c>
      <c r="C28" s="56">
        <v>233</v>
      </c>
      <c r="D28" s="56">
        <v>233</v>
      </c>
      <c r="E28" s="56">
        <f t="shared" si="0"/>
        <v>149.114</v>
      </c>
      <c r="F28" s="56">
        <f>147.464+P28</f>
        <v>149.114</v>
      </c>
      <c r="G28" s="56"/>
      <c r="H28" s="56"/>
      <c r="I28" s="56"/>
      <c r="J28" s="56"/>
      <c r="K28" s="56">
        <f t="shared" si="1"/>
        <v>147.464</v>
      </c>
      <c r="L28" s="56">
        <v>147.464</v>
      </c>
      <c r="M28" s="56"/>
      <c r="N28" s="56"/>
      <c r="O28" s="56"/>
      <c r="P28" s="56">
        <v>1.65</v>
      </c>
    </row>
    <row r="29" spans="1:16" ht="56.1" hidden="1" customHeight="1" x14ac:dyDescent="0.3">
      <c r="A29" s="129"/>
      <c r="B29" s="50" t="s">
        <v>35</v>
      </c>
      <c r="C29" s="56">
        <v>8.5</v>
      </c>
      <c r="D29" s="56">
        <v>8.5</v>
      </c>
      <c r="E29" s="56">
        <f t="shared" si="0"/>
        <v>0</v>
      </c>
      <c r="F29" s="56"/>
      <c r="G29" s="56"/>
      <c r="H29" s="56"/>
      <c r="I29" s="56"/>
      <c r="J29" s="56"/>
      <c r="K29" s="56">
        <f t="shared" si="1"/>
        <v>0</v>
      </c>
      <c r="L29" s="56"/>
      <c r="M29" s="56"/>
      <c r="N29" s="56"/>
      <c r="O29" s="56"/>
      <c r="P29" s="56"/>
    </row>
    <row r="30" spans="1:16" ht="42" hidden="1" customHeight="1" x14ac:dyDescent="0.3">
      <c r="A30" s="129"/>
      <c r="B30" s="50" t="s">
        <v>434</v>
      </c>
      <c r="C30" s="56">
        <v>12</v>
      </c>
      <c r="D30" s="56">
        <v>12</v>
      </c>
      <c r="E30" s="56">
        <f t="shared" si="0"/>
        <v>0</v>
      </c>
      <c r="F30" s="56"/>
      <c r="G30" s="56"/>
      <c r="H30" s="56"/>
      <c r="I30" s="56"/>
      <c r="J30" s="56"/>
      <c r="K30" s="56">
        <f t="shared" si="1"/>
        <v>0</v>
      </c>
      <c r="L30" s="56"/>
      <c r="M30" s="56"/>
      <c r="N30" s="56"/>
      <c r="O30" s="56"/>
      <c r="P30" s="56"/>
    </row>
    <row r="31" spans="1:16" ht="84" hidden="1" customHeight="1" x14ac:dyDescent="0.3">
      <c r="A31" s="129"/>
      <c r="B31" s="50" t="s">
        <v>435</v>
      </c>
      <c r="C31" s="56">
        <v>220</v>
      </c>
      <c r="D31" s="56"/>
      <c r="E31" s="56">
        <f t="shared" si="0"/>
        <v>178</v>
      </c>
      <c r="F31" s="56"/>
      <c r="G31" s="56"/>
      <c r="H31" s="56">
        <v>178</v>
      </c>
      <c r="I31" s="56"/>
      <c r="J31" s="56"/>
      <c r="K31" s="56">
        <f t="shared" si="1"/>
        <v>178</v>
      </c>
      <c r="L31" s="56"/>
      <c r="M31" s="56"/>
      <c r="N31" s="56">
        <v>178</v>
      </c>
      <c r="O31" s="56"/>
      <c r="P31" s="56"/>
    </row>
    <row r="32" spans="1:16" ht="27.95" hidden="1" customHeight="1" x14ac:dyDescent="0.3">
      <c r="A32" s="129"/>
      <c r="B32" s="4" t="s">
        <v>436</v>
      </c>
      <c r="C32" s="56">
        <v>343</v>
      </c>
      <c r="D32" s="56">
        <v>343</v>
      </c>
      <c r="E32" s="56">
        <f t="shared" si="0"/>
        <v>150.78</v>
      </c>
      <c r="F32" s="56">
        <v>150.78</v>
      </c>
      <c r="G32" s="56"/>
      <c r="H32" s="56"/>
      <c r="I32" s="56"/>
      <c r="J32" s="56"/>
      <c r="K32" s="56">
        <f t="shared" si="1"/>
        <v>150.78</v>
      </c>
      <c r="L32" s="56">
        <v>150.78</v>
      </c>
      <c r="M32" s="56"/>
      <c r="N32" s="56"/>
      <c r="O32" s="56"/>
      <c r="P32" s="56"/>
    </row>
    <row r="33" spans="1:17" ht="84" hidden="1" customHeight="1" x14ac:dyDescent="0.3">
      <c r="A33" s="129"/>
      <c r="B33" s="4" t="s">
        <v>36</v>
      </c>
      <c r="C33" s="56">
        <v>1091.1300000000001</v>
      </c>
      <c r="D33" s="56"/>
      <c r="E33" s="56">
        <f t="shared" si="0"/>
        <v>440.79595</v>
      </c>
      <c r="F33" s="56"/>
      <c r="G33" s="56"/>
      <c r="H33" s="56">
        <v>440.79595</v>
      </c>
      <c r="I33" s="56"/>
      <c r="J33" s="56"/>
      <c r="K33" s="56">
        <f t="shared" si="1"/>
        <v>440.79595</v>
      </c>
      <c r="L33" s="56"/>
      <c r="M33" s="56"/>
      <c r="N33" s="56">
        <v>440.79595</v>
      </c>
      <c r="O33" s="56"/>
      <c r="P33" s="56"/>
    </row>
    <row r="34" spans="1:17" ht="111.95" hidden="1" customHeight="1" x14ac:dyDescent="0.3">
      <c r="A34" s="129"/>
      <c r="B34" s="53" t="s">
        <v>37</v>
      </c>
      <c r="C34" s="56">
        <f>64.126+81+125.85+284.394+6086.754+6311.278+377+5179.458+87.268+261.7522</f>
        <v>18858.8802</v>
      </c>
      <c r="D34" s="56"/>
      <c r="E34" s="56">
        <f t="shared" si="0"/>
        <v>8750.689049999999</v>
      </c>
      <c r="F34" s="56"/>
      <c r="G34" s="56">
        <v>26.175219999999999</v>
      </c>
      <c r="H34" s="56">
        <v>8724.5138299999999</v>
      </c>
      <c r="I34" s="56"/>
      <c r="J34" s="56"/>
      <c r="K34" s="56">
        <f t="shared" si="1"/>
        <v>8750.689049999999</v>
      </c>
      <c r="L34" s="56"/>
      <c r="M34" s="56">
        <v>26.175219999999999</v>
      </c>
      <c r="N34" s="56">
        <v>8724.5138299999999</v>
      </c>
      <c r="O34" s="56"/>
      <c r="P34" s="56"/>
    </row>
    <row r="35" spans="1:17" ht="27.95" hidden="1" customHeight="1" x14ac:dyDescent="0.3">
      <c r="A35" s="129"/>
      <c r="B35" s="4" t="s">
        <v>38</v>
      </c>
      <c r="C35" s="56">
        <f>3224.291+4.359+20</f>
        <v>3248.65</v>
      </c>
      <c r="D35" s="56">
        <f>3224.291+4.359</f>
        <v>3228.65</v>
      </c>
      <c r="E35" s="56">
        <f t="shared" si="0"/>
        <v>1360.74944</v>
      </c>
      <c r="F35" s="56">
        <v>1360.74944</v>
      </c>
      <c r="G35" s="56"/>
      <c r="H35" s="56"/>
      <c r="I35" s="56"/>
      <c r="J35" s="56"/>
      <c r="K35" s="56">
        <f t="shared" si="1"/>
        <v>1360.74944</v>
      </c>
      <c r="L35" s="56">
        <v>1360.74944</v>
      </c>
      <c r="M35" s="56"/>
      <c r="N35" s="56"/>
      <c r="O35" s="56"/>
      <c r="P35" s="56"/>
    </row>
    <row r="36" spans="1:17" ht="111.95" hidden="1" customHeight="1" x14ac:dyDescent="0.3">
      <c r="A36" s="129"/>
      <c r="B36" s="4" t="s">
        <v>39</v>
      </c>
      <c r="C36" s="56">
        <v>2500</v>
      </c>
      <c r="D36" s="56">
        <v>2500</v>
      </c>
      <c r="E36" s="56">
        <f t="shared" si="0"/>
        <v>1667.511</v>
      </c>
      <c r="F36" s="56">
        <v>1667.511</v>
      </c>
      <c r="G36" s="56"/>
      <c r="H36" s="56"/>
      <c r="I36" s="56"/>
      <c r="J36" s="56"/>
      <c r="K36" s="56">
        <f t="shared" si="1"/>
        <v>1667.511</v>
      </c>
      <c r="L36" s="56">
        <v>1667.511</v>
      </c>
      <c r="M36" s="56"/>
      <c r="N36" s="56"/>
      <c r="O36" s="56"/>
      <c r="P36" s="56"/>
    </row>
    <row r="37" spans="1:17" ht="56.1" hidden="1" customHeight="1" x14ac:dyDescent="0.3">
      <c r="A37" s="128"/>
      <c r="B37" s="4" t="s">
        <v>40</v>
      </c>
      <c r="C37" s="56">
        <v>8130.7</v>
      </c>
      <c r="D37" s="56">
        <v>8130.7</v>
      </c>
      <c r="E37" s="56">
        <f t="shared" si="0"/>
        <v>3555.8635199999999</v>
      </c>
      <c r="F37" s="56">
        <v>3555.8635199999999</v>
      </c>
      <c r="G37" s="56"/>
      <c r="H37" s="56"/>
      <c r="I37" s="56"/>
      <c r="J37" s="56"/>
      <c r="K37" s="56">
        <f t="shared" si="1"/>
        <v>3555.8635199999999</v>
      </c>
      <c r="L37" s="56">
        <v>3555.8635199999999</v>
      </c>
      <c r="M37" s="56"/>
      <c r="N37" s="56"/>
      <c r="O37" s="56"/>
      <c r="P37" s="56"/>
    </row>
    <row r="38" spans="1:17" x14ac:dyDescent="0.25">
      <c r="A38" s="147" t="s">
        <v>41</v>
      </c>
      <c r="B38" s="148"/>
      <c r="C38" s="75">
        <f>SUM(C8:C37)</f>
        <v>457415.7802000001</v>
      </c>
      <c r="D38" s="75">
        <f t="shared" ref="D38:P38" si="2">SUM(D8:D37)</f>
        <v>153988.65000000002</v>
      </c>
      <c r="E38" s="75">
        <f t="shared" si="2"/>
        <v>211490.38644999999</v>
      </c>
      <c r="F38" s="75">
        <f t="shared" si="2"/>
        <v>69876.168749999997</v>
      </c>
      <c r="G38" s="76">
        <f t="shared" si="2"/>
        <v>1075.7679500000002</v>
      </c>
      <c r="H38" s="76">
        <f t="shared" si="2"/>
        <v>134160.72240999999</v>
      </c>
      <c r="I38" s="76">
        <f t="shared" si="2"/>
        <v>0</v>
      </c>
      <c r="J38" s="76">
        <f t="shared" si="2"/>
        <v>6377.7273400000004</v>
      </c>
      <c r="K38" s="76">
        <f t="shared" si="2"/>
        <v>205008.90710999997</v>
      </c>
      <c r="L38" s="76">
        <f t="shared" si="2"/>
        <v>69772.416750000004</v>
      </c>
      <c r="M38" s="76">
        <f t="shared" si="2"/>
        <v>1075.7679500000002</v>
      </c>
      <c r="N38" s="76">
        <f t="shared" si="2"/>
        <v>134160.72240999999</v>
      </c>
      <c r="O38" s="76">
        <f t="shared" si="2"/>
        <v>0</v>
      </c>
      <c r="P38" s="76">
        <f t="shared" si="2"/>
        <v>103.75200000000001</v>
      </c>
    </row>
    <row r="39" spans="1:17" ht="105" x14ac:dyDescent="0.25">
      <c r="A39" s="120">
        <v>2</v>
      </c>
      <c r="B39" s="5" t="s">
        <v>437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1:17" ht="90" x14ac:dyDescent="0.25">
      <c r="A40" s="153"/>
      <c r="B40" s="32" t="s">
        <v>438</v>
      </c>
      <c r="C40" s="111">
        <v>300</v>
      </c>
      <c r="D40" s="111">
        <v>300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1:17" ht="75" x14ac:dyDescent="0.25">
      <c r="A41" s="154"/>
      <c r="B41" s="32" t="s">
        <v>439</v>
      </c>
      <c r="C41" s="111">
        <v>7400</v>
      </c>
      <c r="D41" s="111">
        <v>7400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1:17" ht="90" x14ac:dyDescent="0.25">
      <c r="A42" s="155"/>
      <c r="B42" s="32" t="s">
        <v>440</v>
      </c>
      <c r="C42" s="111">
        <v>5821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1:17" ht="14.1" customHeight="1" x14ac:dyDescent="0.25">
      <c r="A43" s="156" t="s">
        <v>41</v>
      </c>
      <c r="B43" s="157"/>
      <c r="C43" s="82">
        <f>SUM(C40:C42)</f>
        <v>13521</v>
      </c>
      <c r="D43" s="82">
        <f t="shared" ref="D43:P43" si="3">SUM(D40:D42)</f>
        <v>7700</v>
      </c>
      <c r="E43" s="82">
        <f t="shared" si="3"/>
        <v>0</v>
      </c>
      <c r="F43" s="82">
        <f t="shared" si="3"/>
        <v>0</v>
      </c>
      <c r="G43" s="82">
        <f t="shared" si="3"/>
        <v>0</v>
      </c>
      <c r="H43" s="82">
        <f t="shared" si="3"/>
        <v>0</v>
      </c>
      <c r="I43" s="82">
        <f t="shared" si="3"/>
        <v>0</v>
      </c>
      <c r="J43" s="82">
        <f t="shared" si="3"/>
        <v>0</v>
      </c>
      <c r="K43" s="82">
        <f t="shared" si="3"/>
        <v>0</v>
      </c>
      <c r="L43" s="82">
        <f t="shared" si="3"/>
        <v>0</v>
      </c>
      <c r="M43" s="82">
        <f t="shared" si="3"/>
        <v>0</v>
      </c>
      <c r="N43" s="82">
        <f t="shared" si="3"/>
        <v>0</v>
      </c>
      <c r="O43" s="82">
        <f t="shared" si="3"/>
        <v>0</v>
      </c>
      <c r="P43" s="82">
        <f t="shared" si="3"/>
        <v>0</v>
      </c>
    </row>
    <row r="44" spans="1:17" ht="105" x14ac:dyDescent="0.25">
      <c r="A44" s="120">
        <v>3</v>
      </c>
      <c r="B44" s="110" t="s">
        <v>42</v>
      </c>
      <c r="C44" s="74"/>
      <c r="D44" s="74"/>
      <c r="E44" s="74"/>
      <c r="F44" s="74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1:17" ht="60" x14ac:dyDescent="0.25">
      <c r="A45" s="153"/>
      <c r="B45" s="53" t="s">
        <v>43</v>
      </c>
      <c r="C45" s="55">
        <v>1030.9000000000001</v>
      </c>
      <c r="D45" s="55">
        <v>192.4</v>
      </c>
      <c r="E45" s="55">
        <f>SUM(F45:J45)</f>
        <v>955.94999999999993</v>
      </c>
      <c r="F45" s="55">
        <f>118.793+4.014</f>
        <v>122.807</v>
      </c>
      <c r="G45" s="55"/>
      <c r="H45" s="55">
        <f>624.055+22.23+182.322+4.536</f>
        <v>833.14299999999992</v>
      </c>
      <c r="I45" s="55"/>
      <c r="J45" s="55"/>
      <c r="K45" s="55">
        <f>SUM(L45:O45)</f>
        <v>955.94999999999993</v>
      </c>
      <c r="L45" s="55">
        <f>118.793+4.014</f>
        <v>122.807</v>
      </c>
      <c r="M45" s="55"/>
      <c r="N45" s="55">
        <f>624.055+22.23+182.322+4.536</f>
        <v>833.14299999999992</v>
      </c>
      <c r="O45" s="55"/>
      <c r="P45" s="56"/>
      <c r="Q45" s="77"/>
    </row>
    <row r="46" spans="1:17" ht="30" x14ac:dyDescent="0.25">
      <c r="A46" s="155"/>
      <c r="B46" s="53" t="s">
        <v>44</v>
      </c>
      <c r="C46" s="55">
        <v>200</v>
      </c>
      <c r="D46" s="55">
        <v>200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77"/>
    </row>
    <row r="47" spans="1:17" ht="14.1" customHeight="1" x14ac:dyDescent="0.25">
      <c r="A47" s="156" t="s">
        <v>41</v>
      </c>
      <c r="B47" s="157"/>
      <c r="C47" s="78">
        <f>SUM(C45:C46)</f>
        <v>1230.9000000000001</v>
      </c>
      <c r="D47" s="78">
        <f t="shared" ref="D47:N47" si="4">SUM(D45:D46)</f>
        <v>392.4</v>
      </c>
      <c r="E47" s="78">
        <f t="shared" si="4"/>
        <v>955.94999999999993</v>
      </c>
      <c r="F47" s="78">
        <f t="shared" si="4"/>
        <v>122.807</v>
      </c>
      <c r="G47" s="78"/>
      <c r="H47" s="78">
        <f t="shared" si="4"/>
        <v>833.14299999999992</v>
      </c>
      <c r="I47" s="78"/>
      <c r="J47" s="78"/>
      <c r="K47" s="100">
        <f t="shared" si="4"/>
        <v>955.94999999999993</v>
      </c>
      <c r="L47" s="100">
        <f t="shared" si="4"/>
        <v>122.807</v>
      </c>
      <c r="M47" s="78"/>
      <c r="N47" s="78">
        <f t="shared" si="4"/>
        <v>833.14299999999992</v>
      </c>
      <c r="O47" s="78"/>
      <c r="P47" s="78"/>
      <c r="Q47" s="77"/>
    </row>
    <row r="48" spans="1:17" s="81" customFormat="1" ht="75" x14ac:dyDescent="0.25">
      <c r="A48" s="118"/>
      <c r="B48" s="6" t="s">
        <v>431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80"/>
    </row>
    <row r="49" spans="1:17" s="81" customFormat="1" ht="30" x14ac:dyDescent="0.25">
      <c r="A49" s="118"/>
      <c r="B49" s="48" t="s">
        <v>445</v>
      </c>
      <c r="C49" s="56">
        <v>556</v>
      </c>
      <c r="D49" s="56">
        <v>56</v>
      </c>
      <c r="E49" s="56">
        <f>SUM(F49:J49)</f>
        <v>0</v>
      </c>
      <c r="F49" s="56"/>
      <c r="G49" s="56"/>
      <c r="H49" s="56"/>
      <c r="I49" s="56"/>
      <c r="J49" s="56"/>
      <c r="K49" s="56">
        <f>SUM(L49:O49)</f>
        <v>0</v>
      </c>
      <c r="L49" s="56"/>
      <c r="M49" s="56"/>
      <c r="N49" s="56"/>
      <c r="O49" s="56"/>
      <c r="P49" s="56"/>
      <c r="Q49" s="80"/>
    </row>
    <row r="50" spans="1:17" s="81" customFormat="1" ht="45" x14ac:dyDescent="0.25">
      <c r="A50" s="118"/>
      <c r="B50" s="50" t="s">
        <v>446</v>
      </c>
      <c r="C50" s="56">
        <f>1612.9+179</f>
        <v>1791.9</v>
      </c>
      <c r="D50" s="56">
        <v>179</v>
      </c>
      <c r="E50" s="56">
        <f t="shared" ref="E50:E73" si="5">SUM(F50:J50)</f>
        <v>5.8049999999999997</v>
      </c>
      <c r="F50" s="56">
        <v>5.8049999999999997</v>
      </c>
      <c r="G50" s="56"/>
      <c r="H50" s="56"/>
      <c r="I50" s="56"/>
      <c r="J50" s="56"/>
      <c r="K50" s="56">
        <f t="shared" ref="K50:K72" si="6">SUM(L50:O50)</f>
        <v>5.8049999999999997</v>
      </c>
      <c r="L50" s="56">
        <f>F50</f>
        <v>5.8049999999999997</v>
      </c>
      <c r="M50" s="56"/>
      <c r="N50" s="56"/>
      <c r="O50" s="56"/>
      <c r="P50" s="56"/>
      <c r="Q50" s="80"/>
    </row>
    <row r="51" spans="1:17" s="81" customFormat="1" ht="60" x14ac:dyDescent="0.25">
      <c r="A51" s="118"/>
      <c r="B51" s="50" t="s">
        <v>447</v>
      </c>
      <c r="C51" s="56">
        <v>198.6</v>
      </c>
      <c r="D51" s="56"/>
      <c r="E51" s="56">
        <f t="shared" si="5"/>
        <v>66.2</v>
      </c>
      <c r="F51" s="56"/>
      <c r="G51" s="56">
        <v>66.2</v>
      </c>
      <c r="H51" s="56"/>
      <c r="I51" s="56"/>
      <c r="J51" s="56"/>
      <c r="K51" s="56">
        <f t="shared" si="6"/>
        <v>66.2</v>
      </c>
      <c r="L51" s="56"/>
      <c r="M51" s="56">
        <f>G51</f>
        <v>66.2</v>
      </c>
      <c r="N51" s="56"/>
      <c r="O51" s="56"/>
      <c r="P51" s="56"/>
      <c r="Q51" s="80"/>
    </row>
    <row r="52" spans="1:17" s="81" customFormat="1" ht="45" x14ac:dyDescent="0.25">
      <c r="A52" s="118"/>
      <c r="B52" s="50" t="s">
        <v>448</v>
      </c>
      <c r="C52" s="56">
        <v>868</v>
      </c>
      <c r="D52" s="56"/>
      <c r="E52" s="56">
        <f>SUM(F52:J52)</f>
        <v>599.29611</v>
      </c>
      <c r="F52" s="56"/>
      <c r="G52" s="56"/>
      <c r="H52" s="56">
        <v>599.29611</v>
      </c>
      <c r="I52" s="56"/>
      <c r="J52" s="56"/>
      <c r="K52" s="56">
        <f>SUM(L52:O52)</f>
        <v>599.29611</v>
      </c>
      <c r="L52" s="56"/>
      <c r="M52" s="56"/>
      <c r="N52" s="56">
        <f>H52</f>
        <v>599.29611</v>
      </c>
      <c r="O52" s="56"/>
      <c r="P52" s="56"/>
      <c r="Q52" s="80"/>
    </row>
    <row r="53" spans="1:17" s="81" customFormat="1" ht="30" x14ac:dyDescent="0.25">
      <c r="A53" s="118"/>
      <c r="B53" s="50" t="s">
        <v>449</v>
      </c>
      <c r="C53" s="56">
        <v>100</v>
      </c>
      <c r="D53" s="56">
        <v>100</v>
      </c>
      <c r="E53" s="56">
        <f t="shared" si="5"/>
        <v>0</v>
      </c>
      <c r="F53" s="56"/>
      <c r="G53" s="56"/>
      <c r="H53" s="56"/>
      <c r="I53" s="56"/>
      <c r="J53" s="56"/>
      <c r="K53" s="56">
        <f t="shared" si="6"/>
        <v>0</v>
      </c>
      <c r="L53" s="56"/>
      <c r="M53" s="56"/>
      <c r="N53" s="56">
        <f>H53</f>
        <v>0</v>
      </c>
      <c r="O53" s="56"/>
      <c r="P53" s="56"/>
      <c r="Q53" s="80"/>
    </row>
    <row r="54" spans="1:17" s="81" customFormat="1" ht="60" x14ac:dyDescent="0.25">
      <c r="A54" s="118"/>
      <c r="B54" s="50" t="s">
        <v>450</v>
      </c>
      <c r="C54" s="56">
        <v>1100</v>
      </c>
      <c r="D54" s="56"/>
      <c r="E54" s="56">
        <f t="shared" si="5"/>
        <v>599.29611</v>
      </c>
      <c r="F54" s="56"/>
      <c r="G54" s="56"/>
      <c r="H54" s="56">
        <v>599.29611</v>
      </c>
      <c r="I54" s="56"/>
      <c r="J54" s="56"/>
      <c r="K54" s="56">
        <f t="shared" si="6"/>
        <v>599.29611</v>
      </c>
      <c r="L54" s="56"/>
      <c r="M54" s="56"/>
      <c r="N54" s="56">
        <f>H54</f>
        <v>599.29611</v>
      </c>
      <c r="O54" s="56"/>
      <c r="P54" s="56"/>
      <c r="Q54" s="80"/>
    </row>
    <row r="55" spans="1:17" s="81" customFormat="1" ht="30" x14ac:dyDescent="0.25">
      <c r="A55" s="118"/>
      <c r="B55" s="50" t="s">
        <v>451</v>
      </c>
      <c r="C55" s="56">
        <v>1100</v>
      </c>
      <c r="D55" s="56">
        <v>1100</v>
      </c>
      <c r="E55" s="56">
        <f t="shared" si="5"/>
        <v>0</v>
      </c>
      <c r="F55" s="56"/>
      <c r="G55" s="56"/>
      <c r="H55" s="56"/>
      <c r="I55" s="56"/>
      <c r="J55" s="56"/>
      <c r="K55" s="56">
        <f t="shared" si="6"/>
        <v>0</v>
      </c>
      <c r="L55" s="56"/>
      <c r="M55" s="56"/>
      <c r="N55" s="56"/>
      <c r="O55" s="56"/>
      <c r="P55" s="56"/>
      <c r="Q55" s="80"/>
    </row>
    <row r="56" spans="1:17" s="81" customFormat="1" x14ac:dyDescent="0.25">
      <c r="A56" s="118"/>
      <c r="B56" s="50" t="s">
        <v>452</v>
      </c>
      <c r="C56" s="56">
        <v>800</v>
      </c>
      <c r="D56" s="56">
        <v>800</v>
      </c>
      <c r="E56" s="56">
        <f t="shared" si="5"/>
        <v>0</v>
      </c>
      <c r="F56" s="56"/>
      <c r="G56" s="56"/>
      <c r="H56" s="56"/>
      <c r="I56" s="56"/>
      <c r="J56" s="56"/>
      <c r="K56" s="56">
        <f t="shared" si="6"/>
        <v>0</v>
      </c>
      <c r="L56" s="56"/>
      <c r="M56" s="56"/>
      <c r="N56" s="56"/>
      <c r="O56" s="56"/>
      <c r="P56" s="56"/>
      <c r="Q56" s="80"/>
    </row>
    <row r="57" spans="1:17" s="81" customFormat="1" x14ac:dyDescent="0.25">
      <c r="A57" s="118"/>
      <c r="B57" s="50" t="s">
        <v>453</v>
      </c>
      <c r="C57" s="56">
        <v>500</v>
      </c>
      <c r="D57" s="56">
        <v>500</v>
      </c>
      <c r="E57" s="56">
        <f>SUM(F57:J57)</f>
        <v>0</v>
      </c>
      <c r="F57" s="56"/>
      <c r="G57" s="56"/>
      <c r="H57" s="56"/>
      <c r="I57" s="56"/>
      <c r="J57" s="56"/>
      <c r="K57" s="56">
        <f>SUM(L57:O57)</f>
        <v>0</v>
      </c>
      <c r="L57" s="56"/>
      <c r="M57" s="56"/>
      <c r="N57" s="56"/>
      <c r="O57" s="56"/>
      <c r="P57" s="56"/>
      <c r="Q57" s="80"/>
    </row>
    <row r="58" spans="1:17" s="81" customFormat="1" x14ac:dyDescent="0.25">
      <c r="A58" s="118"/>
      <c r="B58" s="50" t="s">
        <v>454</v>
      </c>
      <c r="C58" s="56">
        <v>200</v>
      </c>
      <c r="D58" s="56">
        <v>200</v>
      </c>
      <c r="E58" s="56">
        <f>SUM(F58:J58)</f>
        <v>0</v>
      </c>
      <c r="F58" s="56"/>
      <c r="G58" s="56"/>
      <c r="H58" s="56"/>
      <c r="I58" s="56"/>
      <c r="J58" s="56"/>
      <c r="K58" s="56">
        <f>SUM(L58:O58)</f>
        <v>0</v>
      </c>
      <c r="L58" s="56"/>
      <c r="M58" s="56"/>
      <c r="N58" s="56"/>
      <c r="O58" s="56"/>
      <c r="P58" s="56"/>
      <c r="Q58" s="80"/>
    </row>
    <row r="59" spans="1:17" s="81" customFormat="1" x14ac:dyDescent="0.25">
      <c r="A59" s="118"/>
      <c r="B59" s="48" t="s">
        <v>455</v>
      </c>
      <c r="C59" s="56">
        <v>100</v>
      </c>
      <c r="D59" s="56">
        <v>100</v>
      </c>
      <c r="E59" s="56">
        <f t="shared" si="5"/>
        <v>0</v>
      </c>
      <c r="F59" s="56"/>
      <c r="G59" s="56"/>
      <c r="H59" s="56"/>
      <c r="I59" s="56"/>
      <c r="J59" s="56"/>
      <c r="K59" s="56">
        <f t="shared" si="6"/>
        <v>0</v>
      </c>
      <c r="L59" s="56"/>
      <c r="M59" s="56"/>
      <c r="N59" s="56"/>
      <c r="O59" s="56"/>
      <c r="P59" s="56"/>
      <c r="Q59" s="80"/>
    </row>
    <row r="60" spans="1:17" s="81" customFormat="1" ht="45" x14ac:dyDescent="0.25">
      <c r="A60" s="118"/>
      <c r="B60" s="48" t="s">
        <v>456</v>
      </c>
      <c r="C60" s="56">
        <v>100</v>
      </c>
      <c r="D60" s="56">
        <v>100</v>
      </c>
      <c r="E60" s="56">
        <f t="shared" si="5"/>
        <v>0</v>
      </c>
      <c r="F60" s="56"/>
      <c r="G60" s="56"/>
      <c r="H60" s="56"/>
      <c r="I60" s="56"/>
      <c r="J60" s="56"/>
      <c r="K60" s="56">
        <f t="shared" si="6"/>
        <v>0</v>
      </c>
      <c r="L60" s="56"/>
      <c r="M60" s="56"/>
      <c r="N60" s="56"/>
      <c r="O60" s="56"/>
      <c r="P60" s="56"/>
      <c r="Q60" s="80"/>
    </row>
    <row r="61" spans="1:17" s="81" customFormat="1" x14ac:dyDescent="0.25">
      <c r="A61" s="118"/>
      <c r="B61" s="48" t="s">
        <v>452</v>
      </c>
      <c r="C61" s="56">
        <v>1000</v>
      </c>
      <c r="D61" s="56">
        <v>1000</v>
      </c>
      <c r="E61" s="56">
        <f t="shared" si="5"/>
        <v>11.611739999999999</v>
      </c>
      <c r="F61" s="56">
        <v>11.611739999999999</v>
      </c>
      <c r="G61" s="56"/>
      <c r="H61" s="56"/>
      <c r="I61" s="56"/>
      <c r="J61" s="56"/>
      <c r="K61" s="56">
        <f t="shared" si="6"/>
        <v>11.611739999999999</v>
      </c>
      <c r="L61" s="56">
        <f>F61</f>
        <v>11.611739999999999</v>
      </c>
      <c r="M61" s="56"/>
      <c r="N61" s="56"/>
      <c r="O61" s="56"/>
      <c r="P61" s="56"/>
      <c r="Q61" s="80"/>
    </row>
    <row r="62" spans="1:17" s="81" customFormat="1" x14ac:dyDescent="0.25">
      <c r="A62" s="118"/>
      <c r="B62" s="48" t="s">
        <v>457</v>
      </c>
      <c r="C62" s="56">
        <v>150</v>
      </c>
      <c r="D62" s="56">
        <v>150</v>
      </c>
      <c r="E62" s="56">
        <f>SUM(F62:J62)</f>
        <v>0</v>
      </c>
      <c r="F62" s="56"/>
      <c r="G62" s="56"/>
      <c r="H62" s="56"/>
      <c r="I62" s="56"/>
      <c r="J62" s="56"/>
      <c r="K62" s="56">
        <f>SUM(L62:O62)</f>
        <v>0</v>
      </c>
      <c r="L62" s="56">
        <f>F62</f>
        <v>0</v>
      </c>
      <c r="M62" s="56"/>
      <c r="N62" s="56"/>
      <c r="O62" s="56"/>
      <c r="P62" s="56"/>
      <c r="Q62" s="80"/>
    </row>
    <row r="63" spans="1:17" s="81" customFormat="1" ht="30" x14ac:dyDescent="0.25">
      <c r="A63" s="118"/>
      <c r="B63" s="48" t="s">
        <v>458</v>
      </c>
      <c r="C63" s="56">
        <v>150</v>
      </c>
      <c r="D63" s="56">
        <v>150</v>
      </c>
      <c r="E63" s="56">
        <f>SUM(F63:J63)</f>
        <v>0</v>
      </c>
      <c r="F63" s="56"/>
      <c r="G63" s="56"/>
      <c r="H63" s="56"/>
      <c r="I63" s="56"/>
      <c r="J63" s="56"/>
      <c r="K63" s="56">
        <f>SUM(L63:O63)</f>
        <v>0</v>
      </c>
      <c r="L63" s="56">
        <f>F63</f>
        <v>0</v>
      </c>
      <c r="M63" s="56"/>
      <c r="N63" s="56"/>
      <c r="O63" s="56"/>
      <c r="P63" s="56"/>
      <c r="Q63" s="80"/>
    </row>
    <row r="64" spans="1:17" s="81" customFormat="1" x14ac:dyDescent="0.25">
      <c r="A64" s="118"/>
      <c r="B64" s="48" t="s">
        <v>453</v>
      </c>
      <c r="C64" s="56">
        <v>700</v>
      </c>
      <c r="D64" s="56">
        <v>300</v>
      </c>
      <c r="E64" s="56">
        <f t="shared" si="5"/>
        <v>199.03953000000001</v>
      </c>
      <c r="F64" s="56"/>
      <c r="G64" s="56"/>
      <c r="H64" s="56">
        <v>199.03953000000001</v>
      </c>
      <c r="I64" s="56"/>
      <c r="J64" s="56"/>
      <c r="K64" s="56">
        <f t="shared" si="6"/>
        <v>199.03953000000001</v>
      </c>
      <c r="L64" s="56"/>
      <c r="M64" s="56"/>
      <c r="N64" s="56">
        <f>H64</f>
        <v>199.03953000000001</v>
      </c>
      <c r="O64" s="56"/>
      <c r="P64" s="56"/>
      <c r="Q64" s="80"/>
    </row>
    <row r="65" spans="1:17" s="81" customFormat="1" ht="30" x14ac:dyDescent="0.25">
      <c r="A65" s="118"/>
      <c r="B65" s="48" t="s">
        <v>459</v>
      </c>
      <c r="C65" s="56">
        <v>200</v>
      </c>
      <c r="D65" s="56">
        <v>200</v>
      </c>
      <c r="E65" s="56">
        <f t="shared" si="5"/>
        <v>0</v>
      </c>
      <c r="F65" s="56"/>
      <c r="G65" s="56"/>
      <c r="H65" s="56"/>
      <c r="I65" s="56"/>
      <c r="J65" s="56"/>
      <c r="K65" s="56">
        <f t="shared" si="6"/>
        <v>0</v>
      </c>
      <c r="L65" s="56"/>
      <c r="M65" s="56"/>
      <c r="N65" s="56"/>
      <c r="O65" s="56"/>
      <c r="P65" s="56"/>
      <c r="Q65" s="80"/>
    </row>
    <row r="66" spans="1:17" s="81" customFormat="1" x14ac:dyDescent="0.25">
      <c r="A66" s="118"/>
      <c r="B66" s="51" t="s">
        <v>460</v>
      </c>
      <c r="C66" s="56">
        <v>400</v>
      </c>
      <c r="D66" s="56">
        <v>400</v>
      </c>
      <c r="E66" s="56">
        <f t="shared" si="5"/>
        <v>0</v>
      </c>
      <c r="F66" s="56"/>
      <c r="G66" s="56"/>
      <c r="H66" s="56"/>
      <c r="I66" s="56"/>
      <c r="J66" s="56"/>
      <c r="K66" s="56">
        <f t="shared" si="6"/>
        <v>0</v>
      </c>
      <c r="L66" s="56"/>
      <c r="M66" s="56"/>
      <c r="N66" s="56"/>
      <c r="O66" s="56"/>
      <c r="P66" s="56"/>
      <c r="Q66" s="80"/>
    </row>
    <row r="67" spans="1:17" s="81" customFormat="1" x14ac:dyDescent="0.25">
      <c r="A67" s="118"/>
      <c r="B67" s="51" t="s">
        <v>452</v>
      </c>
      <c r="C67" s="56">
        <v>200</v>
      </c>
      <c r="D67" s="56">
        <v>200</v>
      </c>
      <c r="E67" s="56">
        <f>SUM(F67:J67)</f>
        <v>0</v>
      </c>
      <c r="F67" s="56"/>
      <c r="G67" s="56"/>
      <c r="H67" s="56"/>
      <c r="I67" s="56"/>
      <c r="J67" s="56"/>
      <c r="K67" s="56">
        <f>SUM(L67:O67)</f>
        <v>0</v>
      </c>
      <c r="L67" s="56"/>
      <c r="M67" s="56"/>
      <c r="N67" s="56"/>
      <c r="O67" s="56"/>
      <c r="P67" s="56"/>
      <c r="Q67" s="80"/>
    </row>
    <row r="68" spans="1:17" s="81" customFormat="1" x14ac:dyDescent="0.25">
      <c r="A68" s="118"/>
      <c r="B68" s="51" t="s">
        <v>461</v>
      </c>
      <c r="C68" s="56">
        <v>200</v>
      </c>
      <c r="D68" s="56">
        <v>200</v>
      </c>
      <c r="E68" s="56">
        <f>SUM(F68:J68)</f>
        <v>0</v>
      </c>
      <c r="F68" s="56"/>
      <c r="G68" s="56"/>
      <c r="H68" s="56"/>
      <c r="I68" s="56"/>
      <c r="J68" s="56"/>
      <c r="K68" s="56">
        <f>SUM(L68:O68)</f>
        <v>0</v>
      </c>
      <c r="L68" s="56"/>
      <c r="M68" s="56"/>
      <c r="N68" s="56"/>
      <c r="O68" s="56"/>
      <c r="P68" s="56"/>
      <c r="Q68" s="80"/>
    </row>
    <row r="69" spans="1:17" s="81" customFormat="1" ht="30" x14ac:dyDescent="0.25">
      <c r="A69" s="118"/>
      <c r="B69" s="50" t="s">
        <v>462</v>
      </c>
      <c r="C69" s="56">
        <v>800</v>
      </c>
      <c r="D69" s="56">
        <v>800</v>
      </c>
      <c r="E69" s="56">
        <f t="shared" si="5"/>
        <v>0</v>
      </c>
      <c r="F69" s="56"/>
      <c r="G69" s="56"/>
      <c r="H69" s="56"/>
      <c r="I69" s="56"/>
      <c r="J69" s="56"/>
      <c r="K69" s="56">
        <f t="shared" si="6"/>
        <v>0</v>
      </c>
      <c r="L69" s="56"/>
      <c r="M69" s="56"/>
      <c r="N69" s="56"/>
      <c r="O69" s="56"/>
      <c r="P69" s="56"/>
      <c r="Q69" s="80"/>
    </row>
    <row r="70" spans="1:17" s="81" customFormat="1" x14ac:dyDescent="0.25">
      <c r="A70" s="118"/>
      <c r="B70" s="50" t="s">
        <v>463</v>
      </c>
      <c r="C70" s="56">
        <v>764</v>
      </c>
      <c r="D70" s="56">
        <v>164</v>
      </c>
      <c r="E70" s="56">
        <f t="shared" si="5"/>
        <v>598.39057000000003</v>
      </c>
      <c r="F70" s="56"/>
      <c r="G70" s="56"/>
      <c r="H70" s="56">
        <v>598.39057000000003</v>
      </c>
      <c r="I70" s="56"/>
      <c r="J70" s="56"/>
      <c r="K70" s="56">
        <f t="shared" si="6"/>
        <v>598.39057000000003</v>
      </c>
      <c r="L70" s="56"/>
      <c r="M70" s="56"/>
      <c r="N70" s="56">
        <f>H70</f>
        <v>598.39057000000003</v>
      </c>
      <c r="O70" s="56"/>
      <c r="P70" s="56"/>
      <c r="Q70" s="80"/>
    </row>
    <row r="71" spans="1:17" s="81" customFormat="1" ht="30" x14ac:dyDescent="0.25">
      <c r="A71" s="118"/>
      <c r="B71" s="50" t="s">
        <v>462</v>
      </c>
      <c r="C71" s="56">
        <v>100</v>
      </c>
      <c r="D71" s="56">
        <v>100</v>
      </c>
      <c r="E71" s="56">
        <f t="shared" si="5"/>
        <v>0</v>
      </c>
      <c r="F71" s="56"/>
      <c r="G71" s="56"/>
      <c r="H71" s="56"/>
      <c r="I71" s="56"/>
      <c r="J71" s="56"/>
      <c r="K71" s="56">
        <f t="shared" si="6"/>
        <v>0</v>
      </c>
      <c r="L71" s="56"/>
      <c r="M71" s="56"/>
      <c r="N71" s="56"/>
      <c r="O71" s="56"/>
      <c r="P71" s="56"/>
      <c r="Q71" s="80"/>
    </row>
    <row r="72" spans="1:17" s="81" customFormat="1" x14ac:dyDescent="0.25">
      <c r="A72" s="118"/>
      <c r="B72" s="48" t="s">
        <v>463</v>
      </c>
      <c r="C72" s="56">
        <v>833</v>
      </c>
      <c r="D72" s="56">
        <v>233</v>
      </c>
      <c r="E72" s="56">
        <f t="shared" si="5"/>
        <v>799.01241000000005</v>
      </c>
      <c r="F72" s="56">
        <v>199.67272</v>
      </c>
      <c r="G72" s="56"/>
      <c r="H72" s="56">
        <v>599.33969000000002</v>
      </c>
      <c r="I72" s="56"/>
      <c r="J72" s="56"/>
      <c r="K72" s="56">
        <f t="shared" si="6"/>
        <v>799.01241000000005</v>
      </c>
      <c r="L72" s="56">
        <f>F72</f>
        <v>199.67272</v>
      </c>
      <c r="M72" s="56"/>
      <c r="N72" s="56">
        <f>H72</f>
        <v>599.33969000000002</v>
      </c>
      <c r="O72" s="56"/>
      <c r="P72" s="56"/>
      <c r="Q72" s="80"/>
    </row>
    <row r="73" spans="1:17" s="81" customFormat="1" ht="30" x14ac:dyDescent="0.25">
      <c r="A73" s="118"/>
      <c r="B73" s="52" t="s">
        <v>464</v>
      </c>
      <c r="C73" s="56">
        <v>600</v>
      </c>
      <c r="D73" s="56">
        <v>600</v>
      </c>
      <c r="E73" s="56">
        <f t="shared" si="5"/>
        <v>578.76661000000001</v>
      </c>
      <c r="F73" s="56">
        <v>578.76661000000001</v>
      </c>
      <c r="G73" s="56"/>
      <c r="H73" s="56"/>
      <c r="I73" s="56"/>
      <c r="J73" s="56"/>
      <c r="K73" s="56">
        <v>491.31</v>
      </c>
      <c r="L73" s="56">
        <v>491.31</v>
      </c>
      <c r="M73" s="56"/>
      <c r="N73" s="56"/>
      <c r="O73" s="56"/>
      <c r="P73" s="56">
        <v>87.45</v>
      </c>
      <c r="Q73" s="80"/>
    </row>
    <row r="74" spans="1:17" ht="14.1" customHeight="1" x14ac:dyDescent="0.25">
      <c r="A74" s="156" t="s">
        <v>41</v>
      </c>
      <c r="B74" s="157"/>
      <c r="C74" s="76">
        <f>SUM(C49:C73)</f>
        <v>13511.5</v>
      </c>
      <c r="D74" s="76">
        <f t="shared" ref="D74:P74" si="7">SUM(D49:D73)</f>
        <v>7632</v>
      </c>
      <c r="E74" s="76">
        <f t="shared" si="7"/>
        <v>3457.4180800000008</v>
      </c>
      <c r="F74" s="76">
        <f t="shared" si="7"/>
        <v>795.85607000000005</v>
      </c>
      <c r="G74" s="76">
        <f t="shared" si="7"/>
        <v>66.2</v>
      </c>
      <c r="H74" s="76">
        <f t="shared" si="7"/>
        <v>2595.3620099999998</v>
      </c>
      <c r="I74" s="76">
        <f t="shared" si="7"/>
        <v>0</v>
      </c>
      <c r="J74" s="76">
        <f t="shared" si="7"/>
        <v>0</v>
      </c>
      <c r="K74" s="76">
        <f t="shared" si="7"/>
        <v>3369.9614700000006</v>
      </c>
      <c r="L74" s="76">
        <f t="shared" si="7"/>
        <v>708.39945999999998</v>
      </c>
      <c r="M74" s="76">
        <f t="shared" si="7"/>
        <v>66.2</v>
      </c>
      <c r="N74" s="76">
        <f t="shared" si="7"/>
        <v>2595.3620099999998</v>
      </c>
      <c r="O74" s="76">
        <f t="shared" si="7"/>
        <v>0</v>
      </c>
      <c r="P74" s="76">
        <f t="shared" si="7"/>
        <v>87.45</v>
      </c>
      <c r="Q74" s="77"/>
    </row>
    <row r="75" spans="1:17" s="81" customFormat="1" ht="14.45" customHeight="1" x14ac:dyDescent="0.25">
      <c r="A75" s="59" t="s">
        <v>45</v>
      </c>
      <c r="B75" s="164" t="s">
        <v>46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6"/>
    </row>
    <row r="76" spans="1:17" ht="90" x14ac:dyDescent="0.25">
      <c r="A76" s="112" t="s">
        <v>47</v>
      </c>
      <c r="B76" s="8" t="s">
        <v>48</v>
      </c>
      <c r="C76" s="9"/>
      <c r="D76" s="9"/>
      <c r="E76" s="10"/>
      <c r="F76" s="10"/>
      <c r="G76" s="10"/>
      <c r="H76" s="10"/>
      <c r="I76" s="11"/>
      <c r="J76" s="111"/>
      <c r="K76" s="111"/>
      <c r="L76" s="111"/>
      <c r="M76" s="111"/>
      <c r="N76" s="111"/>
      <c r="O76" s="111"/>
      <c r="P76" s="111"/>
    </row>
    <row r="77" spans="1:17" x14ac:dyDescent="0.25">
      <c r="A77" s="127"/>
      <c r="B77" s="158" t="s">
        <v>49</v>
      </c>
      <c r="C77" s="159"/>
      <c r="D77" s="159"/>
      <c r="E77" s="159"/>
      <c r="F77" s="159"/>
      <c r="G77" s="159"/>
      <c r="H77" s="159"/>
      <c r="I77" s="160"/>
      <c r="J77" s="111"/>
      <c r="K77" s="111"/>
      <c r="L77" s="111"/>
      <c r="M77" s="111"/>
      <c r="N77" s="111"/>
      <c r="O77" s="111"/>
      <c r="P77" s="111"/>
    </row>
    <row r="78" spans="1:17" ht="90" x14ac:dyDescent="0.25">
      <c r="A78" s="129"/>
      <c r="B78" s="12" t="s">
        <v>50</v>
      </c>
      <c r="C78" s="13"/>
      <c r="D78" s="111"/>
      <c r="E78" s="111"/>
      <c r="F78" s="13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1:17" ht="135" x14ac:dyDescent="0.25">
      <c r="A79" s="129"/>
      <c r="B79" s="3" t="s">
        <v>51</v>
      </c>
      <c r="C79" s="13"/>
      <c r="D79" s="111"/>
      <c r="E79" s="111"/>
      <c r="F79" s="13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1:17" ht="90" x14ac:dyDescent="0.25">
      <c r="A80" s="129"/>
      <c r="B80" s="3" t="s">
        <v>52</v>
      </c>
      <c r="C80" s="13"/>
      <c r="D80" s="111"/>
      <c r="E80" s="111"/>
      <c r="F80" s="13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 spans="1:16" ht="105" x14ac:dyDescent="0.25">
      <c r="A81" s="129"/>
      <c r="B81" s="3" t="s">
        <v>53</v>
      </c>
      <c r="C81" s="13"/>
      <c r="D81" s="111"/>
      <c r="E81" s="111"/>
      <c r="F81" s="13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  <row r="82" spans="1:16" ht="90" x14ac:dyDescent="0.25">
      <c r="A82" s="129"/>
      <c r="B82" s="3" t="s">
        <v>54</v>
      </c>
      <c r="C82" s="13"/>
      <c r="D82" s="111"/>
      <c r="E82" s="111"/>
      <c r="F82" s="13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1:16" x14ac:dyDescent="0.25">
      <c r="A83" s="129"/>
      <c r="B83" s="161" t="s">
        <v>55</v>
      </c>
      <c r="C83" s="162"/>
      <c r="D83" s="162"/>
      <c r="E83" s="162"/>
      <c r="F83" s="162"/>
      <c r="G83" s="162"/>
      <c r="H83" s="162"/>
      <c r="I83" s="163"/>
      <c r="J83" s="111"/>
      <c r="K83" s="111"/>
      <c r="L83" s="111"/>
      <c r="M83" s="111"/>
      <c r="N83" s="111"/>
      <c r="O83" s="111"/>
      <c r="P83" s="111"/>
    </row>
    <row r="84" spans="1:16" ht="45" x14ac:dyDescent="0.25">
      <c r="A84" s="129"/>
      <c r="B84" s="3" t="s">
        <v>56</v>
      </c>
      <c r="C84" s="13"/>
      <c r="D84" s="111"/>
      <c r="E84" s="111"/>
      <c r="F84" s="13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1:16" ht="45" x14ac:dyDescent="0.25">
      <c r="A85" s="129"/>
      <c r="B85" s="14" t="s">
        <v>57</v>
      </c>
      <c r="C85" s="13">
        <v>1.5</v>
      </c>
      <c r="D85" s="111">
        <v>1.5</v>
      </c>
      <c r="E85" s="111">
        <v>1.5</v>
      </c>
      <c r="F85" s="13">
        <v>1.5</v>
      </c>
      <c r="G85" s="111"/>
      <c r="H85" s="111"/>
      <c r="I85" s="111"/>
      <c r="J85" s="111"/>
      <c r="K85" s="111">
        <v>1.5</v>
      </c>
      <c r="L85" s="111">
        <v>1.5</v>
      </c>
      <c r="M85" s="111"/>
      <c r="N85" s="111"/>
      <c r="O85" s="111"/>
      <c r="P85" s="111"/>
    </row>
    <row r="86" spans="1:16" ht="60" x14ac:dyDescent="0.25">
      <c r="A86" s="129"/>
      <c r="B86" s="14" t="s">
        <v>58</v>
      </c>
      <c r="C86" s="13">
        <v>1.5</v>
      </c>
      <c r="D86" s="111">
        <v>1.5</v>
      </c>
      <c r="E86" s="111"/>
      <c r="F86" s="13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 spans="1:16" ht="90" x14ac:dyDescent="0.25">
      <c r="A87" s="129"/>
      <c r="B87" s="3" t="s">
        <v>59</v>
      </c>
      <c r="C87" s="13"/>
      <c r="D87" s="111"/>
      <c r="E87" s="111"/>
      <c r="F87" s="13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 spans="1:16" ht="135" x14ac:dyDescent="0.25">
      <c r="A88" s="129"/>
      <c r="B88" s="3" t="s">
        <v>60</v>
      </c>
      <c r="C88" s="13"/>
      <c r="D88" s="111"/>
      <c r="E88" s="111"/>
      <c r="F88" s="13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1:16" ht="165" x14ac:dyDescent="0.25">
      <c r="A89" s="129"/>
      <c r="B89" s="3" t="s">
        <v>61</v>
      </c>
      <c r="C89" s="13"/>
      <c r="D89" s="111"/>
      <c r="E89" s="111"/>
      <c r="F89" s="13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 spans="1:16" x14ac:dyDescent="0.25">
      <c r="A90" s="129"/>
      <c r="B90" s="158" t="s">
        <v>62</v>
      </c>
      <c r="C90" s="159"/>
      <c r="D90" s="159"/>
      <c r="E90" s="159"/>
      <c r="F90" s="159"/>
      <c r="G90" s="159"/>
      <c r="H90" s="159"/>
      <c r="I90" s="160"/>
      <c r="J90" s="111"/>
      <c r="K90" s="111"/>
      <c r="L90" s="111"/>
      <c r="M90" s="111"/>
      <c r="N90" s="111"/>
      <c r="O90" s="111"/>
      <c r="P90" s="111"/>
    </row>
    <row r="91" spans="1:16" ht="195" x14ac:dyDescent="0.25">
      <c r="A91" s="129"/>
      <c r="B91" s="3" t="s">
        <v>63</v>
      </c>
      <c r="C91" s="13">
        <v>3</v>
      </c>
      <c r="D91" s="111">
        <v>3</v>
      </c>
      <c r="E91" s="111"/>
      <c r="F91" s="13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 spans="1:16" ht="60" x14ac:dyDescent="0.25">
      <c r="A92" s="129"/>
      <c r="B92" s="3" t="s">
        <v>64</v>
      </c>
      <c r="C92" s="13">
        <v>2.5</v>
      </c>
      <c r="D92" s="111">
        <v>2.5</v>
      </c>
      <c r="E92" s="111">
        <v>1</v>
      </c>
      <c r="F92" s="13">
        <v>1</v>
      </c>
      <c r="G92" s="111"/>
      <c r="H92" s="111"/>
      <c r="I92" s="111"/>
      <c r="J92" s="111"/>
      <c r="K92" s="111">
        <v>1</v>
      </c>
      <c r="L92" s="111">
        <v>1</v>
      </c>
      <c r="M92" s="111"/>
      <c r="N92" s="111"/>
      <c r="O92" s="111"/>
      <c r="P92" s="111"/>
    </row>
    <row r="93" spans="1:16" ht="105" x14ac:dyDescent="0.25">
      <c r="A93" s="129"/>
      <c r="B93" s="3" t="s">
        <v>65</v>
      </c>
      <c r="C93" s="13"/>
      <c r="D93" s="111"/>
      <c r="E93" s="111"/>
      <c r="F93" s="13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1:16" ht="105" x14ac:dyDescent="0.25">
      <c r="A94" s="129"/>
      <c r="B94" s="3" t="s">
        <v>66</v>
      </c>
      <c r="C94" s="13">
        <v>3</v>
      </c>
      <c r="D94" s="9">
        <v>3</v>
      </c>
      <c r="E94" s="10"/>
      <c r="F94" s="13"/>
      <c r="G94" s="10"/>
      <c r="H94" s="10"/>
      <c r="I94" s="11"/>
      <c r="J94" s="111"/>
      <c r="K94" s="111"/>
      <c r="L94" s="111"/>
      <c r="M94" s="111"/>
      <c r="N94" s="111"/>
      <c r="O94" s="111"/>
      <c r="P94" s="111"/>
    </row>
    <row r="95" spans="1:16" ht="165" x14ac:dyDescent="0.25">
      <c r="A95" s="129"/>
      <c r="B95" s="3" t="s">
        <v>67</v>
      </c>
      <c r="C95" s="13"/>
      <c r="D95" s="9"/>
      <c r="E95" s="10"/>
      <c r="F95" s="13"/>
      <c r="G95" s="10"/>
      <c r="H95" s="10"/>
      <c r="I95" s="11"/>
      <c r="J95" s="111"/>
      <c r="K95" s="111"/>
      <c r="L95" s="111"/>
      <c r="M95" s="111"/>
      <c r="N95" s="111"/>
      <c r="O95" s="111"/>
      <c r="P95" s="111"/>
    </row>
    <row r="96" spans="1:16" ht="75" x14ac:dyDescent="0.25">
      <c r="A96" s="129"/>
      <c r="B96" s="3" t="s">
        <v>68</v>
      </c>
      <c r="C96" s="13"/>
      <c r="D96" s="9"/>
      <c r="E96" s="10"/>
      <c r="F96" s="13"/>
      <c r="G96" s="10"/>
      <c r="H96" s="10"/>
      <c r="I96" s="11"/>
      <c r="J96" s="111"/>
      <c r="K96" s="111"/>
      <c r="L96" s="111"/>
      <c r="M96" s="111"/>
      <c r="N96" s="111"/>
      <c r="O96" s="111"/>
      <c r="P96" s="111"/>
    </row>
    <row r="97" spans="1:16" ht="75" x14ac:dyDescent="0.25">
      <c r="A97" s="129"/>
      <c r="B97" s="3" t="s">
        <v>69</v>
      </c>
      <c r="C97" s="13"/>
      <c r="D97" s="9"/>
      <c r="E97" s="10"/>
      <c r="F97" s="13"/>
      <c r="G97" s="10"/>
      <c r="H97" s="10"/>
      <c r="I97" s="11"/>
      <c r="J97" s="111"/>
      <c r="K97" s="111"/>
      <c r="L97" s="111"/>
      <c r="M97" s="111"/>
      <c r="N97" s="111"/>
      <c r="O97" s="111"/>
      <c r="P97" s="111"/>
    </row>
    <row r="98" spans="1:16" ht="90" x14ac:dyDescent="0.25">
      <c r="A98" s="129"/>
      <c r="B98" s="3" t="s">
        <v>70</v>
      </c>
      <c r="C98" s="13">
        <v>378</v>
      </c>
      <c r="D98" s="9">
        <v>38</v>
      </c>
      <c r="E98" s="57">
        <v>139.1</v>
      </c>
      <c r="F98" s="13">
        <v>14.8</v>
      </c>
      <c r="G98" s="10"/>
      <c r="H98" s="10">
        <v>124.3</v>
      </c>
      <c r="I98" s="11"/>
      <c r="J98" s="111"/>
      <c r="K98" s="111">
        <v>139.1</v>
      </c>
      <c r="L98" s="111">
        <v>14.8</v>
      </c>
      <c r="M98" s="111"/>
      <c r="N98" s="111">
        <v>124.3</v>
      </c>
      <c r="O98" s="111"/>
      <c r="P98" s="111"/>
    </row>
    <row r="99" spans="1:16" ht="120" x14ac:dyDescent="0.25">
      <c r="A99" s="129"/>
      <c r="B99" s="3" t="s">
        <v>71</v>
      </c>
      <c r="C99" s="13">
        <v>10</v>
      </c>
      <c r="D99" s="9">
        <v>10</v>
      </c>
      <c r="E99" s="10"/>
      <c r="F99" s="13"/>
      <c r="G99" s="10"/>
      <c r="H99" s="10"/>
      <c r="I99" s="11"/>
      <c r="J99" s="111"/>
      <c r="K99" s="111"/>
      <c r="L99" s="111"/>
      <c r="M99" s="111"/>
      <c r="N99" s="111"/>
      <c r="O99" s="111"/>
      <c r="P99" s="111"/>
    </row>
    <row r="100" spans="1:16" ht="45" x14ac:dyDescent="0.25">
      <c r="A100" s="129"/>
      <c r="B100" s="3" t="s">
        <v>72</v>
      </c>
      <c r="C100" s="13">
        <v>10</v>
      </c>
      <c r="D100" s="9">
        <v>10</v>
      </c>
      <c r="E100" s="10"/>
      <c r="F100" s="13"/>
      <c r="G100" s="10"/>
      <c r="H100" s="10"/>
      <c r="I100" s="11"/>
      <c r="J100" s="111"/>
      <c r="K100" s="111"/>
      <c r="L100" s="111"/>
      <c r="M100" s="111"/>
      <c r="N100" s="111"/>
      <c r="O100" s="111"/>
      <c r="P100" s="111"/>
    </row>
    <row r="101" spans="1:16" ht="45" x14ac:dyDescent="0.25">
      <c r="A101" s="129"/>
      <c r="B101" s="3" t="s">
        <v>73</v>
      </c>
      <c r="C101" s="13">
        <v>3</v>
      </c>
      <c r="D101" s="9">
        <v>3</v>
      </c>
      <c r="E101" s="10">
        <v>3</v>
      </c>
      <c r="F101" s="13">
        <v>3</v>
      </c>
      <c r="G101" s="10"/>
      <c r="H101" s="10"/>
      <c r="I101" s="11"/>
      <c r="J101" s="111"/>
      <c r="K101" s="111">
        <v>3</v>
      </c>
      <c r="L101" s="111">
        <v>3</v>
      </c>
      <c r="M101" s="111"/>
      <c r="N101" s="111"/>
      <c r="O101" s="111"/>
      <c r="P101" s="111"/>
    </row>
    <row r="102" spans="1:16" ht="60" x14ac:dyDescent="0.25">
      <c r="A102" s="129"/>
      <c r="B102" s="3" t="s">
        <v>74</v>
      </c>
      <c r="C102" s="13"/>
      <c r="D102" s="9"/>
      <c r="E102" s="10"/>
      <c r="F102" s="13"/>
      <c r="G102" s="10"/>
      <c r="H102" s="10"/>
      <c r="I102" s="11"/>
      <c r="J102" s="111"/>
      <c r="K102" s="111"/>
      <c r="L102" s="111"/>
      <c r="M102" s="111"/>
      <c r="N102" s="111"/>
      <c r="O102" s="111"/>
      <c r="P102" s="111"/>
    </row>
    <row r="103" spans="1:16" ht="45" x14ac:dyDescent="0.25">
      <c r="A103" s="129"/>
      <c r="B103" s="14" t="s">
        <v>75</v>
      </c>
      <c r="C103" s="13">
        <v>2</v>
      </c>
      <c r="D103" s="9">
        <v>2</v>
      </c>
      <c r="E103" s="10"/>
      <c r="F103" s="13"/>
      <c r="G103" s="10"/>
      <c r="H103" s="10"/>
      <c r="I103" s="11"/>
      <c r="J103" s="111"/>
      <c r="K103" s="111"/>
      <c r="L103" s="111"/>
      <c r="M103" s="111"/>
      <c r="N103" s="111"/>
      <c r="O103" s="111"/>
      <c r="P103" s="111"/>
    </row>
    <row r="104" spans="1:16" ht="45" x14ac:dyDescent="0.25">
      <c r="A104" s="129"/>
      <c r="B104" s="14" t="s">
        <v>76</v>
      </c>
      <c r="C104" s="13"/>
      <c r="D104" s="9"/>
      <c r="E104" s="10"/>
      <c r="F104" s="13"/>
      <c r="G104" s="10"/>
      <c r="H104" s="10"/>
      <c r="I104" s="11"/>
      <c r="J104" s="111"/>
      <c r="K104" s="111"/>
      <c r="L104" s="111"/>
      <c r="M104" s="111"/>
      <c r="N104" s="111"/>
      <c r="O104" s="111"/>
      <c r="P104" s="111"/>
    </row>
    <row r="105" spans="1:16" ht="60" x14ac:dyDescent="0.25">
      <c r="A105" s="129"/>
      <c r="B105" s="14" t="s">
        <v>77</v>
      </c>
      <c r="C105" s="13"/>
      <c r="D105" s="9"/>
      <c r="E105" s="10"/>
      <c r="F105" s="13"/>
      <c r="G105" s="10"/>
      <c r="H105" s="10"/>
      <c r="I105" s="11"/>
      <c r="J105" s="111"/>
      <c r="K105" s="111"/>
      <c r="L105" s="111"/>
      <c r="M105" s="111"/>
      <c r="N105" s="111"/>
      <c r="O105" s="111"/>
      <c r="P105" s="111"/>
    </row>
    <row r="106" spans="1:16" ht="180" x14ac:dyDescent="0.25">
      <c r="A106" s="129"/>
      <c r="B106" s="3" t="s">
        <v>78</v>
      </c>
      <c r="C106" s="13"/>
      <c r="D106" s="9"/>
      <c r="E106" s="10"/>
      <c r="F106" s="13"/>
      <c r="G106" s="10"/>
      <c r="H106" s="10"/>
      <c r="I106" s="11"/>
      <c r="J106" s="111"/>
      <c r="K106" s="111"/>
      <c r="L106" s="111"/>
      <c r="M106" s="111"/>
      <c r="N106" s="111"/>
      <c r="O106" s="111"/>
      <c r="P106" s="111"/>
    </row>
    <row r="107" spans="1:16" ht="90" x14ac:dyDescent="0.25">
      <c r="A107" s="129"/>
      <c r="B107" s="3" t="s">
        <v>79</v>
      </c>
      <c r="C107" s="13"/>
      <c r="D107" s="9"/>
      <c r="E107" s="10"/>
      <c r="F107" s="13"/>
      <c r="G107" s="10"/>
      <c r="H107" s="10"/>
      <c r="I107" s="11"/>
      <c r="J107" s="111"/>
      <c r="K107" s="111"/>
      <c r="L107" s="111"/>
      <c r="M107" s="111"/>
      <c r="N107" s="111"/>
      <c r="O107" s="111"/>
      <c r="P107" s="111"/>
    </row>
    <row r="108" spans="1:16" ht="90" x14ac:dyDescent="0.25">
      <c r="A108" s="128"/>
      <c r="B108" s="3" t="s">
        <v>80</v>
      </c>
      <c r="C108" s="13"/>
      <c r="D108" s="9"/>
      <c r="E108" s="10"/>
      <c r="F108" s="13"/>
      <c r="G108" s="10"/>
      <c r="H108" s="10"/>
      <c r="I108" s="11"/>
      <c r="J108" s="111"/>
      <c r="K108" s="111"/>
      <c r="L108" s="111"/>
      <c r="M108" s="111"/>
      <c r="N108" s="111"/>
      <c r="O108" s="111"/>
      <c r="P108" s="111"/>
    </row>
    <row r="109" spans="1:16" ht="14.1" customHeight="1" x14ac:dyDescent="0.25">
      <c r="A109" s="156" t="s">
        <v>41</v>
      </c>
      <c r="B109" s="157"/>
      <c r="C109" s="15">
        <f>SUM(C78:C82,C84,C85,C86,C87:C88,C91,C92,C94,C95,C97,C98,C99,C100,C101,C102,C103,C104,C105,C106,C107,C108)</f>
        <v>414.5</v>
      </c>
      <c r="D109" s="15">
        <f t="shared" ref="D109:P109" si="8">SUM(D78:D82,D84,D85,D86,D87:D88,D91,D92,D94,D95,D97,D98,D99,D100,D101,D102,D103,D104,D105,D106,D107,D108)</f>
        <v>74.5</v>
      </c>
      <c r="E109" s="15">
        <f t="shared" si="8"/>
        <v>144.6</v>
      </c>
      <c r="F109" s="15">
        <f t="shared" si="8"/>
        <v>20.3</v>
      </c>
      <c r="G109" s="15">
        <f t="shared" si="8"/>
        <v>0</v>
      </c>
      <c r="H109" s="15">
        <f t="shared" si="8"/>
        <v>124.3</v>
      </c>
      <c r="I109" s="15">
        <f t="shared" si="8"/>
        <v>0</v>
      </c>
      <c r="J109" s="15">
        <f t="shared" si="8"/>
        <v>0</v>
      </c>
      <c r="K109" s="103">
        <f t="shared" si="8"/>
        <v>144.6</v>
      </c>
      <c r="L109" s="103">
        <f t="shared" si="8"/>
        <v>20.3</v>
      </c>
      <c r="M109" s="103">
        <f t="shared" si="8"/>
        <v>0</v>
      </c>
      <c r="N109" s="103">
        <f t="shared" si="8"/>
        <v>124.3</v>
      </c>
      <c r="O109" s="103">
        <f t="shared" si="8"/>
        <v>0</v>
      </c>
      <c r="P109" s="103">
        <f t="shared" si="8"/>
        <v>0</v>
      </c>
    </row>
    <row r="110" spans="1:16" ht="90" x14ac:dyDescent="0.25">
      <c r="A110" s="112" t="s">
        <v>81</v>
      </c>
      <c r="B110" s="20" t="s">
        <v>82</v>
      </c>
      <c r="C110" s="9"/>
      <c r="D110" s="9"/>
      <c r="E110" s="10"/>
      <c r="F110" s="10"/>
      <c r="G110" s="10"/>
      <c r="H110" s="10"/>
      <c r="I110" s="11"/>
      <c r="J110" s="111"/>
      <c r="K110" s="111"/>
      <c r="L110" s="111"/>
      <c r="M110" s="111"/>
      <c r="N110" s="111"/>
      <c r="O110" s="111"/>
      <c r="P110" s="111"/>
    </row>
    <row r="111" spans="1:16" x14ac:dyDescent="0.25">
      <c r="A111" s="127"/>
      <c r="B111" s="17" t="s">
        <v>83</v>
      </c>
      <c r="C111" s="9"/>
      <c r="D111" s="9"/>
      <c r="E111" s="10"/>
      <c r="F111" s="10"/>
      <c r="G111" s="10"/>
      <c r="H111" s="10"/>
      <c r="I111" s="11"/>
      <c r="J111" s="111"/>
      <c r="K111" s="111"/>
      <c r="L111" s="111"/>
      <c r="M111" s="111"/>
      <c r="N111" s="111"/>
      <c r="O111" s="111"/>
      <c r="P111" s="111"/>
    </row>
    <row r="112" spans="1:16" ht="60" x14ac:dyDescent="0.25">
      <c r="A112" s="129"/>
      <c r="B112" s="3" t="s">
        <v>84</v>
      </c>
      <c r="C112" s="9"/>
      <c r="D112" s="9"/>
      <c r="E112" s="10"/>
      <c r="F112" s="10"/>
      <c r="G112" s="10"/>
      <c r="H112" s="10"/>
      <c r="I112" s="11"/>
      <c r="J112" s="111"/>
      <c r="K112" s="111"/>
      <c r="L112" s="111"/>
      <c r="M112" s="111"/>
      <c r="N112" s="111"/>
      <c r="O112" s="111"/>
      <c r="P112" s="111"/>
    </row>
    <row r="113" spans="1:16" ht="75" x14ac:dyDescent="0.25">
      <c r="A113" s="129"/>
      <c r="B113" s="3" t="s">
        <v>85</v>
      </c>
      <c r="C113" s="9"/>
      <c r="D113" s="9"/>
      <c r="E113" s="10"/>
      <c r="F113" s="10"/>
      <c r="G113" s="10"/>
      <c r="H113" s="10"/>
      <c r="I113" s="11"/>
      <c r="J113" s="111"/>
      <c r="K113" s="111"/>
      <c r="L113" s="111"/>
      <c r="M113" s="111"/>
      <c r="N113" s="111"/>
      <c r="O113" s="111"/>
      <c r="P113" s="111"/>
    </row>
    <row r="114" spans="1:16" ht="120" x14ac:dyDescent="0.25">
      <c r="A114" s="129"/>
      <c r="B114" s="3" t="s">
        <v>86</v>
      </c>
      <c r="C114" s="9"/>
      <c r="D114" s="9"/>
      <c r="E114" s="10"/>
      <c r="F114" s="10"/>
      <c r="G114" s="10"/>
      <c r="H114" s="10"/>
      <c r="I114" s="11"/>
      <c r="J114" s="111"/>
      <c r="K114" s="111"/>
      <c r="L114" s="111"/>
      <c r="M114" s="111"/>
      <c r="N114" s="111"/>
      <c r="O114" s="111"/>
      <c r="P114" s="111"/>
    </row>
    <row r="115" spans="1:16" ht="105" x14ac:dyDescent="0.25">
      <c r="A115" s="129"/>
      <c r="B115" s="3" t="s">
        <v>87</v>
      </c>
      <c r="C115" s="9">
        <v>5</v>
      </c>
      <c r="D115" s="9">
        <v>5</v>
      </c>
      <c r="E115" s="10"/>
      <c r="F115" s="10"/>
      <c r="G115" s="10"/>
      <c r="H115" s="10"/>
      <c r="I115" s="11"/>
      <c r="J115" s="111"/>
      <c r="K115" s="111"/>
      <c r="L115" s="111"/>
      <c r="M115" s="111"/>
      <c r="N115" s="111"/>
      <c r="O115" s="111"/>
      <c r="P115" s="111"/>
    </row>
    <row r="116" spans="1:16" ht="120" x14ac:dyDescent="0.25">
      <c r="A116" s="129"/>
      <c r="B116" s="3" t="s">
        <v>88</v>
      </c>
      <c r="C116" s="9"/>
      <c r="D116" s="9"/>
      <c r="E116" s="10"/>
      <c r="F116" s="10"/>
      <c r="G116" s="10"/>
      <c r="H116" s="10"/>
      <c r="I116" s="11"/>
      <c r="J116" s="111"/>
      <c r="K116" s="111"/>
      <c r="L116" s="111"/>
      <c r="M116" s="111"/>
      <c r="N116" s="111"/>
      <c r="O116" s="111"/>
      <c r="P116" s="111"/>
    </row>
    <row r="117" spans="1:16" ht="60" x14ac:dyDescent="0.25">
      <c r="A117" s="129"/>
      <c r="B117" s="3" t="s">
        <v>89</v>
      </c>
      <c r="C117" s="9"/>
      <c r="D117" s="9"/>
      <c r="E117" s="10"/>
      <c r="F117" s="10"/>
      <c r="G117" s="10"/>
      <c r="H117" s="10"/>
      <c r="I117" s="11"/>
      <c r="J117" s="111"/>
      <c r="K117" s="111"/>
      <c r="L117" s="111"/>
      <c r="M117" s="111"/>
      <c r="N117" s="111"/>
      <c r="O117" s="111"/>
      <c r="P117" s="111"/>
    </row>
    <row r="118" spans="1:16" ht="120" x14ac:dyDescent="0.25">
      <c r="A118" s="129"/>
      <c r="B118" s="3" t="s">
        <v>90</v>
      </c>
      <c r="C118" s="120">
        <v>2</v>
      </c>
      <c r="D118" s="120">
        <v>2</v>
      </c>
      <c r="E118" s="120"/>
      <c r="F118" s="120"/>
      <c r="G118" s="120"/>
      <c r="H118" s="120"/>
      <c r="I118" s="120"/>
      <c r="J118" s="111"/>
      <c r="K118" s="111"/>
      <c r="L118" s="111"/>
      <c r="M118" s="111"/>
      <c r="N118" s="111"/>
      <c r="O118" s="111"/>
      <c r="P118" s="111"/>
    </row>
    <row r="119" spans="1:16" ht="75" x14ac:dyDescent="0.25">
      <c r="A119" s="129"/>
      <c r="B119" s="3" t="s">
        <v>91</v>
      </c>
      <c r="C119" s="120"/>
      <c r="D119" s="120"/>
      <c r="E119" s="120"/>
      <c r="F119" s="120"/>
      <c r="G119" s="120"/>
      <c r="H119" s="120"/>
      <c r="I119" s="120"/>
      <c r="J119" s="111"/>
      <c r="K119" s="111"/>
      <c r="L119" s="111"/>
      <c r="M119" s="111"/>
      <c r="N119" s="111"/>
      <c r="O119" s="111"/>
      <c r="P119" s="111"/>
    </row>
    <row r="120" spans="1:16" x14ac:dyDescent="0.25">
      <c r="A120" s="129"/>
      <c r="B120" s="18" t="s">
        <v>92</v>
      </c>
      <c r="C120" s="120"/>
      <c r="D120" s="120"/>
      <c r="E120" s="120"/>
      <c r="F120" s="120"/>
      <c r="G120" s="120"/>
      <c r="H120" s="120"/>
      <c r="I120" s="120"/>
      <c r="J120" s="111"/>
      <c r="K120" s="111"/>
      <c r="L120" s="111"/>
      <c r="M120" s="111"/>
      <c r="N120" s="111"/>
      <c r="O120" s="111"/>
      <c r="P120" s="111"/>
    </row>
    <row r="121" spans="1:16" ht="60" x14ac:dyDescent="0.25">
      <c r="A121" s="129"/>
      <c r="B121" s="3" t="s">
        <v>93</v>
      </c>
      <c r="C121" s="120">
        <v>27</v>
      </c>
      <c r="D121" s="120">
        <v>12</v>
      </c>
      <c r="E121" s="120">
        <v>12.7</v>
      </c>
      <c r="F121" s="120">
        <v>12.7</v>
      </c>
      <c r="G121" s="120"/>
      <c r="H121" s="120"/>
      <c r="I121" s="120"/>
      <c r="J121" s="111"/>
      <c r="K121" s="111">
        <v>12.7</v>
      </c>
      <c r="L121" s="111">
        <v>12.7</v>
      </c>
      <c r="M121" s="111"/>
      <c r="N121" s="111"/>
      <c r="O121" s="111"/>
      <c r="P121" s="111"/>
    </row>
    <row r="122" spans="1:16" ht="75" x14ac:dyDescent="0.25">
      <c r="A122" s="129"/>
      <c r="B122" s="3" t="s">
        <v>94</v>
      </c>
      <c r="C122" s="120">
        <v>19</v>
      </c>
      <c r="D122" s="120">
        <v>2</v>
      </c>
      <c r="E122" s="120">
        <v>34.76</v>
      </c>
      <c r="F122" s="120">
        <v>2.76</v>
      </c>
      <c r="G122" s="120"/>
      <c r="H122" s="120">
        <v>32</v>
      </c>
      <c r="I122" s="120"/>
      <c r="J122" s="111"/>
      <c r="K122" s="111">
        <v>34.76</v>
      </c>
      <c r="L122" s="111">
        <v>2.76</v>
      </c>
      <c r="M122" s="111"/>
      <c r="N122" s="111">
        <v>32</v>
      </c>
      <c r="O122" s="111"/>
      <c r="P122" s="111"/>
    </row>
    <row r="123" spans="1:16" ht="60" x14ac:dyDescent="0.25">
      <c r="A123" s="129"/>
      <c r="B123" s="3" t="s">
        <v>95</v>
      </c>
      <c r="C123" s="120"/>
      <c r="D123" s="120"/>
      <c r="E123" s="120"/>
      <c r="F123" s="120"/>
      <c r="G123" s="120"/>
      <c r="H123" s="120"/>
      <c r="I123" s="120"/>
      <c r="J123" s="111"/>
      <c r="K123" s="111"/>
      <c r="L123" s="111"/>
      <c r="M123" s="111"/>
      <c r="N123" s="111"/>
      <c r="O123" s="111"/>
      <c r="P123" s="111"/>
    </row>
    <row r="124" spans="1:16" ht="135" x14ac:dyDescent="0.25">
      <c r="A124" s="129"/>
      <c r="B124" s="3" t="s">
        <v>96</v>
      </c>
      <c r="C124" s="120">
        <v>18</v>
      </c>
      <c r="D124" s="120"/>
      <c r="E124" s="120">
        <v>14</v>
      </c>
      <c r="F124" s="120"/>
      <c r="G124" s="120"/>
      <c r="H124" s="120">
        <v>14</v>
      </c>
      <c r="I124" s="120"/>
      <c r="J124" s="111"/>
      <c r="K124" s="111">
        <v>14</v>
      </c>
      <c r="L124" s="111"/>
      <c r="M124" s="111"/>
      <c r="N124" s="111">
        <v>14</v>
      </c>
      <c r="O124" s="111"/>
      <c r="P124" s="111"/>
    </row>
    <row r="125" spans="1:16" ht="60" x14ac:dyDescent="0.25">
      <c r="A125" s="129"/>
      <c r="B125" s="3" t="s">
        <v>97</v>
      </c>
      <c r="C125" s="74"/>
      <c r="D125" s="74"/>
      <c r="E125" s="74"/>
      <c r="F125" s="74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1:16" ht="60" x14ac:dyDescent="0.25">
      <c r="A126" s="129"/>
      <c r="B126" s="3" t="s">
        <v>98</v>
      </c>
      <c r="C126" s="120"/>
      <c r="D126" s="120"/>
      <c r="E126" s="120"/>
      <c r="F126" s="120"/>
      <c r="G126" s="120"/>
      <c r="H126" s="120"/>
      <c r="I126" s="120"/>
      <c r="J126" s="111"/>
      <c r="K126" s="111"/>
      <c r="L126" s="111"/>
      <c r="M126" s="111"/>
      <c r="N126" s="111"/>
      <c r="O126" s="111"/>
      <c r="P126" s="111"/>
    </row>
    <row r="127" spans="1:16" ht="45" x14ac:dyDescent="0.25">
      <c r="A127" s="129"/>
      <c r="B127" s="3" t="s">
        <v>99</v>
      </c>
      <c r="C127" s="120"/>
      <c r="D127" s="120"/>
      <c r="E127" s="120"/>
      <c r="F127" s="120"/>
      <c r="G127" s="120"/>
      <c r="H127" s="120"/>
      <c r="I127" s="120"/>
      <c r="J127" s="111"/>
      <c r="K127" s="111"/>
      <c r="L127" s="111"/>
      <c r="M127" s="111"/>
      <c r="N127" s="111"/>
      <c r="O127" s="111"/>
      <c r="P127" s="111"/>
    </row>
    <row r="128" spans="1:16" ht="90" x14ac:dyDescent="0.25">
      <c r="A128" s="129"/>
      <c r="B128" s="3" t="s">
        <v>100</v>
      </c>
      <c r="C128" s="120"/>
      <c r="D128" s="120"/>
      <c r="E128" s="120"/>
      <c r="F128" s="120"/>
      <c r="G128" s="120"/>
      <c r="H128" s="120"/>
      <c r="I128" s="120"/>
      <c r="J128" s="111"/>
      <c r="K128" s="111"/>
      <c r="L128" s="111"/>
      <c r="M128" s="111"/>
      <c r="N128" s="111"/>
      <c r="O128" s="111"/>
      <c r="P128" s="111"/>
    </row>
    <row r="129" spans="1:16" ht="60" x14ac:dyDescent="0.25">
      <c r="A129" s="129"/>
      <c r="B129" s="3" t="s">
        <v>101</v>
      </c>
      <c r="C129" s="120">
        <v>2</v>
      </c>
      <c r="D129" s="120">
        <v>2</v>
      </c>
      <c r="E129" s="120">
        <v>2</v>
      </c>
      <c r="F129" s="120">
        <v>2</v>
      </c>
      <c r="G129" s="120"/>
      <c r="H129" s="120"/>
      <c r="I129" s="120"/>
      <c r="J129" s="111"/>
      <c r="K129" s="111">
        <v>2</v>
      </c>
      <c r="L129" s="111">
        <v>2</v>
      </c>
      <c r="M129" s="111"/>
      <c r="N129" s="111"/>
      <c r="O129" s="111"/>
      <c r="P129" s="111"/>
    </row>
    <row r="130" spans="1:16" ht="45" x14ac:dyDescent="0.25">
      <c r="A130" s="129"/>
      <c r="B130" s="3" t="s">
        <v>102</v>
      </c>
      <c r="C130" s="120">
        <v>2</v>
      </c>
      <c r="D130" s="120">
        <v>2</v>
      </c>
      <c r="E130" s="120"/>
      <c r="F130" s="120"/>
      <c r="G130" s="120"/>
      <c r="H130" s="120"/>
      <c r="I130" s="120"/>
      <c r="J130" s="111"/>
      <c r="K130" s="111"/>
      <c r="L130" s="111"/>
      <c r="M130" s="111"/>
      <c r="N130" s="111"/>
      <c r="O130" s="111"/>
      <c r="P130" s="111"/>
    </row>
    <row r="131" spans="1:16" ht="45" x14ac:dyDescent="0.25">
      <c r="A131" s="129"/>
      <c r="B131" s="3" t="s">
        <v>103</v>
      </c>
      <c r="C131" s="120"/>
      <c r="D131" s="120"/>
      <c r="E131" s="120"/>
      <c r="F131" s="120"/>
      <c r="G131" s="120"/>
      <c r="H131" s="120"/>
      <c r="I131" s="120"/>
      <c r="J131" s="111"/>
      <c r="K131" s="111"/>
      <c r="L131" s="111"/>
      <c r="M131" s="111"/>
      <c r="N131" s="111"/>
      <c r="O131" s="111"/>
      <c r="P131" s="111"/>
    </row>
    <row r="132" spans="1:16" ht="30" x14ac:dyDescent="0.25">
      <c r="A132" s="129"/>
      <c r="B132" s="3" t="s">
        <v>104</v>
      </c>
      <c r="C132" s="120">
        <v>3</v>
      </c>
      <c r="D132" s="120">
        <v>3</v>
      </c>
      <c r="E132" s="120"/>
      <c r="F132" s="120"/>
      <c r="G132" s="120"/>
      <c r="H132" s="120"/>
      <c r="I132" s="120"/>
      <c r="J132" s="111"/>
      <c r="K132" s="111"/>
      <c r="L132" s="111"/>
      <c r="M132" s="111"/>
      <c r="N132" s="111"/>
      <c r="O132" s="111"/>
      <c r="P132" s="111"/>
    </row>
    <row r="133" spans="1:16" ht="30" x14ac:dyDescent="0.25">
      <c r="A133" s="129"/>
      <c r="B133" s="3" t="s">
        <v>105</v>
      </c>
      <c r="C133" s="120"/>
      <c r="D133" s="120"/>
      <c r="E133" s="120"/>
      <c r="F133" s="120"/>
      <c r="G133" s="120"/>
      <c r="H133" s="120"/>
      <c r="I133" s="120"/>
      <c r="J133" s="111"/>
      <c r="K133" s="111"/>
      <c r="L133" s="111"/>
      <c r="M133" s="111"/>
      <c r="N133" s="111"/>
      <c r="O133" s="111"/>
      <c r="P133" s="111"/>
    </row>
    <row r="134" spans="1:16" ht="60" x14ac:dyDescent="0.25">
      <c r="A134" s="129"/>
      <c r="B134" s="46" t="s">
        <v>106</v>
      </c>
      <c r="C134" s="120"/>
      <c r="D134" s="120"/>
      <c r="E134" s="120"/>
      <c r="F134" s="120"/>
      <c r="G134" s="120"/>
      <c r="H134" s="120"/>
      <c r="I134" s="120"/>
      <c r="J134" s="111"/>
      <c r="K134" s="111"/>
      <c r="L134" s="111"/>
      <c r="M134" s="111"/>
      <c r="N134" s="111"/>
      <c r="O134" s="111"/>
      <c r="P134" s="111"/>
    </row>
    <row r="135" spans="1:16" ht="60" x14ac:dyDescent="0.25">
      <c r="A135" s="129"/>
      <c r="B135" s="3" t="s">
        <v>107</v>
      </c>
      <c r="C135" s="120"/>
      <c r="D135" s="120"/>
      <c r="E135" s="120"/>
      <c r="F135" s="120"/>
      <c r="G135" s="120"/>
      <c r="H135" s="120"/>
      <c r="I135" s="120"/>
      <c r="J135" s="111"/>
      <c r="K135" s="111"/>
      <c r="L135" s="111"/>
      <c r="M135" s="111"/>
      <c r="N135" s="111"/>
      <c r="O135" s="111"/>
      <c r="P135" s="111"/>
    </row>
    <row r="136" spans="1:16" ht="30" x14ac:dyDescent="0.25">
      <c r="A136" s="129"/>
      <c r="B136" s="19" t="s">
        <v>108</v>
      </c>
      <c r="C136" s="27">
        <v>5</v>
      </c>
      <c r="D136" s="27">
        <v>5</v>
      </c>
      <c r="E136" s="27">
        <v>4</v>
      </c>
      <c r="F136" s="27"/>
      <c r="G136" s="27"/>
      <c r="H136" s="27">
        <v>4</v>
      </c>
      <c r="I136" s="120"/>
      <c r="J136" s="111"/>
      <c r="K136" s="111">
        <v>4</v>
      </c>
      <c r="L136" s="111"/>
      <c r="M136" s="111"/>
      <c r="N136" s="111">
        <v>4</v>
      </c>
      <c r="O136" s="111"/>
      <c r="P136" s="111"/>
    </row>
    <row r="137" spans="1:16" ht="135" x14ac:dyDescent="0.25">
      <c r="A137" s="129"/>
      <c r="B137" s="3" t="s">
        <v>109</v>
      </c>
      <c r="C137" s="120"/>
      <c r="D137" s="120"/>
      <c r="E137" s="120"/>
      <c r="F137" s="120"/>
      <c r="G137" s="120"/>
      <c r="H137" s="120"/>
      <c r="I137" s="120"/>
      <c r="J137" s="111"/>
      <c r="K137" s="111"/>
      <c r="L137" s="111"/>
      <c r="M137" s="111"/>
      <c r="N137" s="111"/>
      <c r="O137" s="111"/>
      <c r="P137" s="111"/>
    </row>
    <row r="138" spans="1:16" ht="90" x14ac:dyDescent="0.25">
      <c r="A138" s="129"/>
      <c r="B138" s="3" t="s">
        <v>110</v>
      </c>
      <c r="C138" s="120"/>
      <c r="D138" s="120"/>
      <c r="E138" s="120"/>
      <c r="F138" s="120"/>
      <c r="G138" s="120"/>
      <c r="H138" s="120"/>
      <c r="I138" s="120"/>
      <c r="J138" s="111"/>
      <c r="K138" s="111"/>
      <c r="L138" s="111"/>
      <c r="M138" s="111"/>
      <c r="N138" s="111"/>
      <c r="O138" s="111"/>
      <c r="P138" s="111"/>
    </row>
    <row r="139" spans="1:16" ht="90" x14ac:dyDescent="0.25">
      <c r="A139" s="129"/>
      <c r="B139" s="3" t="s">
        <v>111</v>
      </c>
      <c r="C139" s="120"/>
      <c r="D139" s="120"/>
      <c r="E139" s="120"/>
      <c r="F139" s="120"/>
      <c r="G139" s="120"/>
      <c r="H139" s="120"/>
      <c r="I139" s="120"/>
      <c r="J139" s="111"/>
      <c r="K139" s="111"/>
      <c r="L139" s="111"/>
      <c r="M139" s="111"/>
      <c r="N139" s="111"/>
      <c r="O139" s="111"/>
      <c r="P139" s="111"/>
    </row>
    <row r="140" spans="1:16" ht="60" x14ac:dyDescent="0.25">
      <c r="A140" s="129"/>
      <c r="B140" s="3" t="s">
        <v>112</v>
      </c>
      <c r="C140" s="120">
        <v>10</v>
      </c>
      <c r="D140" s="120">
        <v>10</v>
      </c>
      <c r="E140" s="120">
        <v>15.14</v>
      </c>
      <c r="F140" s="120">
        <v>15.14</v>
      </c>
      <c r="G140" s="120"/>
      <c r="H140" s="120"/>
      <c r="I140" s="120"/>
      <c r="J140" s="111"/>
      <c r="K140" s="111">
        <v>15.14</v>
      </c>
      <c r="L140" s="111">
        <v>15.14</v>
      </c>
      <c r="M140" s="111"/>
      <c r="N140" s="111"/>
      <c r="O140" s="111"/>
      <c r="P140" s="111"/>
    </row>
    <row r="141" spans="1:16" ht="14.1" customHeight="1" x14ac:dyDescent="0.25">
      <c r="A141" s="129"/>
      <c r="B141" s="170" t="s">
        <v>113</v>
      </c>
      <c r="C141" s="171"/>
      <c r="D141" s="171"/>
      <c r="E141" s="171"/>
      <c r="F141" s="171"/>
      <c r="G141" s="171"/>
      <c r="H141" s="171"/>
      <c r="I141" s="172"/>
      <c r="J141" s="111"/>
      <c r="K141" s="111"/>
      <c r="L141" s="111"/>
      <c r="M141" s="111"/>
      <c r="N141" s="111"/>
      <c r="O141" s="111"/>
      <c r="P141" s="111"/>
    </row>
    <row r="142" spans="1:16" ht="165" x14ac:dyDescent="0.25">
      <c r="A142" s="129"/>
      <c r="B142" s="3" t="s">
        <v>114</v>
      </c>
      <c r="C142" s="120">
        <v>5</v>
      </c>
      <c r="D142" s="120">
        <v>5</v>
      </c>
      <c r="E142" s="120"/>
      <c r="F142" s="120"/>
      <c r="G142" s="120"/>
      <c r="H142" s="120"/>
      <c r="I142" s="120"/>
      <c r="J142" s="111"/>
      <c r="K142" s="111"/>
      <c r="L142" s="111"/>
      <c r="M142" s="111"/>
      <c r="N142" s="111"/>
      <c r="O142" s="111"/>
      <c r="P142" s="111"/>
    </row>
    <row r="143" spans="1:16" ht="75" x14ac:dyDescent="0.25">
      <c r="A143" s="129"/>
      <c r="B143" s="3" t="s">
        <v>115</v>
      </c>
      <c r="C143" s="120"/>
      <c r="D143" s="120"/>
      <c r="E143" s="120"/>
      <c r="F143" s="120"/>
      <c r="G143" s="120"/>
      <c r="H143" s="120"/>
      <c r="I143" s="120"/>
      <c r="J143" s="111"/>
      <c r="K143" s="111"/>
      <c r="L143" s="111"/>
      <c r="M143" s="111"/>
      <c r="N143" s="111"/>
      <c r="O143" s="111"/>
      <c r="P143" s="111"/>
    </row>
    <row r="144" spans="1:16" ht="180" x14ac:dyDescent="0.25">
      <c r="A144" s="129"/>
      <c r="B144" s="3" t="s">
        <v>116</v>
      </c>
      <c r="C144" s="120"/>
      <c r="D144" s="120"/>
      <c r="E144" s="120"/>
      <c r="F144" s="120"/>
      <c r="G144" s="120"/>
      <c r="H144" s="120"/>
      <c r="I144" s="120"/>
      <c r="J144" s="111"/>
      <c r="K144" s="111"/>
      <c r="L144" s="111"/>
      <c r="M144" s="111"/>
      <c r="N144" s="111"/>
      <c r="O144" s="111"/>
      <c r="P144" s="111"/>
    </row>
    <row r="145" spans="1:17" ht="180" x14ac:dyDescent="0.25">
      <c r="A145" s="129"/>
      <c r="B145" s="3" t="s">
        <v>117</v>
      </c>
      <c r="C145" s="120"/>
      <c r="D145" s="120"/>
      <c r="E145" s="120"/>
      <c r="F145" s="120"/>
      <c r="G145" s="120"/>
      <c r="H145" s="120"/>
      <c r="I145" s="120"/>
      <c r="J145" s="111"/>
      <c r="K145" s="111"/>
      <c r="L145" s="111"/>
      <c r="M145" s="111"/>
      <c r="N145" s="111"/>
      <c r="O145" s="111"/>
      <c r="P145" s="111"/>
    </row>
    <row r="146" spans="1:17" ht="60" x14ac:dyDescent="0.25">
      <c r="A146" s="129"/>
      <c r="B146" s="3" t="s">
        <v>118</v>
      </c>
      <c r="C146" s="120"/>
      <c r="D146" s="120"/>
      <c r="E146" s="120"/>
      <c r="F146" s="120"/>
      <c r="G146" s="120"/>
      <c r="H146" s="120"/>
      <c r="I146" s="120"/>
      <c r="J146" s="111"/>
      <c r="K146" s="111"/>
      <c r="L146" s="111"/>
      <c r="M146" s="111"/>
      <c r="N146" s="111"/>
      <c r="O146" s="111"/>
      <c r="P146" s="111"/>
    </row>
    <row r="147" spans="1:17" ht="14.1" customHeight="1" x14ac:dyDescent="0.25">
      <c r="A147" s="129"/>
      <c r="B147" s="173" t="s">
        <v>119</v>
      </c>
      <c r="C147" s="174"/>
      <c r="D147" s="174"/>
      <c r="E147" s="174"/>
      <c r="F147" s="174"/>
      <c r="G147" s="174"/>
      <c r="H147" s="174"/>
      <c r="I147" s="175"/>
      <c r="J147" s="111"/>
      <c r="K147" s="111"/>
      <c r="L147" s="111"/>
      <c r="M147" s="111"/>
      <c r="N147" s="111"/>
      <c r="O147" s="111"/>
      <c r="P147" s="111"/>
    </row>
    <row r="148" spans="1:17" ht="75" x14ac:dyDescent="0.25">
      <c r="A148" s="129"/>
      <c r="B148" s="3" t="s">
        <v>120</v>
      </c>
      <c r="C148" s="120"/>
      <c r="D148" s="120"/>
      <c r="E148" s="120"/>
      <c r="F148" s="120"/>
      <c r="G148" s="120"/>
      <c r="H148" s="120"/>
      <c r="I148" s="120"/>
      <c r="J148" s="111"/>
      <c r="K148" s="111"/>
      <c r="L148" s="111"/>
      <c r="M148" s="111"/>
      <c r="N148" s="111"/>
      <c r="O148" s="111"/>
      <c r="P148" s="111"/>
    </row>
    <row r="149" spans="1:17" ht="45" x14ac:dyDescent="0.25">
      <c r="A149" s="129"/>
      <c r="B149" s="3" t="s">
        <v>121</v>
      </c>
      <c r="C149" s="120"/>
      <c r="D149" s="120"/>
      <c r="E149" s="120"/>
      <c r="F149" s="120"/>
      <c r="G149" s="120"/>
      <c r="H149" s="120"/>
      <c r="I149" s="120"/>
      <c r="J149" s="111"/>
      <c r="K149" s="111"/>
      <c r="L149" s="111"/>
      <c r="M149" s="111"/>
      <c r="N149" s="111"/>
      <c r="O149" s="111"/>
      <c r="P149" s="111"/>
    </row>
    <row r="150" spans="1:17" ht="60" x14ac:dyDescent="0.25">
      <c r="A150" s="129"/>
      <c r="B150" s="3" t="s">
        <v>122</v>
      </c>
      <c r="C150" s="120"/>
      <c r="D150" s="120"/>
      <c r="E150" s="120"/>
      <c r="F150" s="120"/>
      <c r="G150" s="120"/>
      <c r="H150" s="120"/>
      <c r="I150" s="120"/>
      <c r="J150" s="111"/>
      <c r="K150" s="111"/>
      <c r="L150" s="111"/>
      <c r="M150" s="111"/>
      <c r="N150" s="111"/>
      <c r="O150" s="111"/>
      <c r="P150" s="111"/>
    </row>
    <row r="151" spans="1:17" ht="90" x14ac:dyDescent="0.25">
      <c r="A151" s="129"/>
      <c r="B151" s="46" t="s">
        <v>123</v>
      </c>
      <c r="C151" s="120"/>
      <c r="D151" s="120"/>
      <c r="E151" s="120"/>
      <c r="F151" s="120"/>
      <c r="G151" s="120"/>
      <c r="H151" s="120"/>
      <c r="I151" s="120"/>
      <c r="J151" s="111"/>
      <c r="K151" s="111"/>
      <c r="L151" s="111"/>
      <c r="M151" s="111"/>
      <c r="N151" s="111"/>
      <c r="O151" s="111"/>
      <c r="P151" s="111"/>
    </row>
    <row r="152" spans="1:17" ht="105" x14ac:dyDescent="0.25">
      <c r="A152" s="129"/>
      <c r="B152" s="46" t="s">
        <v>124</v>
      </c>
      <c r="C152" s="120"/>
      <c r="D152" s="120"/>
      <c r="E152" s="120"/>
      <c r="F152" s="120"/>
      <c r="G152" s="120"/>
      <c r="H152" s="120"/>
      <c r="I152" s="120"/>
      <c r="J152" s="111"/>
      <c r="K152" s="111"/>
      <c r="L152" s="111"/>
      <c r="M152" s="111"/>
      <c r="N152" s="111"/>
      <c r="O152" s="111"/>
      <c r="P152" s="111"/>
    </row>
    <row r="153" spans="1:17" ht="90" x14ac:dyDescent="0.25">
      <c r="A153" s="129"/>
      <c r="B153" s="46" t="s">
        <v>125</v>
      </c>
      <c r="C153" s="120"/>
      <c r="D153" s="120"/>
      <c r="E153" s="120"/>
      <c r="F153" s="120"/>
      <c r="G153" s="120"/>
      <c r="H153" s="120"/>
      <c r="I153" s="120"/>
      <c r="J153" s="111"/>
      <c r="K153" s="111"/>
      <c r="L153" s="111"/>
      <c r="M153" s="111"/>
      <c r="N153" s="111"/>
      <c r="O153" s="111"/>
      <c r="P153" s="111"/>
    </row>
    <row r="154" spans="1:17" ht="135" x14ac:dyDescent="0.25">
      <c r="A154" s="128"/>
      <c r="B154" s="46" t="s">
        <v>126</v>
      </c>
      <c r="C154" s="120"/>
      <c r="D154" s="120"/>
      <c r="E154" s="120"/>
      <c r="F154" s="120"/>
      <c r="G154" s="120"/>
      <c r="H154" s="120"/>
      <c r="I154" s="120"/>
      <c r="J154" s="111"/>
      <c r="K154" s="111"/>
      <c r="L154" s="111"/>
      <c r="M154" s="111"/>
      <c r="N154" s="111"/>
      <c r="O154" s="111"/>
      <c r="P154" s="111"/>
    </row>
    <row r="155" spans="1:17" ht="14.1" customHeight="1" x14ac:dyDescent="0.25">
      <c r="A155" s="176" t="s">
        <v>41</v>
      </c>
      <c r="B155" s="177"/>
      <c r="C155" s="104">
        <f>SUM(C148:C154,C142:C146,C121:C140,C112:C119)</f>
        <v>98</v>
      </c>
      <c r="D155" s="104">
        <f t="shared" ref="D155:P155" si="9">SUM(D148:D154,D142:D146,D121:D140,D112:D119)</f>
        <v>48</v>
      </c>
      <c r="E155" s="104">
        <f t="shared" si="9"/>
        <v>82.6</v>
      </c>
      <c r="F155" s="104">
        <f t="shared" si="9"/>
        <v>32.6</v>
      </c>
      <c r="G155" s="105">
        <f t="shared" si="9"/>
        <v>0</v>
      </c>
      <c r="H155" s="104">
        <f t="shared" si="9"/>
        <v>50</v>
      </c>
      <c r="I155" s="105">
        <f t="shared" si="9"/>
        <v>0</v>
      </c>
      <c r="J155" s="105">
        <f t="shared" si="9"/>
        <v>0</v>
      </c>
      <c r="K155" s="104">
        <f t="shared" si="9"/>
        <v>82.6</v>
      </c>
      <c r="L155" s="104">
        <f t="shared" si="9"/>
        <v>32.6</v>
      </c>
      <c r="M155" s="105">
        <f t="shared" si="9"/>
        <v>0</v>
      </c>
      <c r="N155" s="104">
        <f t="shared" si="9"/>
        <v>50</v>
      </c>
      <c r="O155" s="105">
        <f t="shared" si="9"/>
        <v>0</v>
      </c>
      <c r="P155" s="105">
        <f t="shared" si="9"/>
        <v>0</v>
      </c>
      <c r="Q155" s="101"/>
    </row>
    <row r="156" spans="1:17" ht="60" x14ac:dyDescent="0.25">
      <c r="A156" s="112" t="s">
        <v>127</v>
      </c>
      <c r="B156" s="20" t="s">
        <v>128</v>
      </c>
      <c r="C156" s="10"/>
      <c r="D156" s="10"/>
      <c r="E156" s="10"/>
      <c r="F156" s="10"/>
      <c r="G156" s="10"/>
      <c r="H156" s="10"/>
      <c r="I156" s="11"/>
      <c r="J156" s="111"/>
      <c r="K156" s="111"/>
      <c r="L156" s="111"/>
      <c r="M156" s="111"/>
      <c r="N156" s="111"/>
      <c r="O156" s="111"/>
      <c r="P156" s="111"/>
    </row>
    <row r="157" spans="1:17" ht="14.1" customHeight="1" x14ac:dyDescent="0.25">
      <c r="A157" s="119" t="s">
        <v>129</v>
      </c>
      <c r="B157" s="178" t="s">
        <v>130</v>
      </c>
      <c r="C157" s="179"/>
      <c r="D157" s="179"/>
      <c r="E157" s="179"/>
      <c r="F157" s="179"/>
      <c r="G157" s="179"/>
      <c r="H157" s="179"/>
      <c r="I157" s="180"/>
      <c r="J157" s="111"/>
      <c r="K157" s="111"/>
      <c r="L157" s="111"/>
      <c r="M157" s="111"/>
      <c r="N157" s="111"/>
      <c r="O157" s="111"/>
      <c r="P157" s="111"/>
    </row>
    <row r="158" spans="1:17" ht="60" x14ac:dyDescent="0.25">
      <c r="A158" s="181"/>
      <c r="B158" s="21" t="s">
        <v>131</v>
      </c>
      <c r="C158" s="45"/>
      <c r="D158" s="44"/>
      <c r="E158" s="45"/>
      <c r="F158" s="45"/>
      <c r="G158" s="44"/>
      <c r="H158" s="45"/>
      <c r="I158" s="44"/>
      <c r="J158" s="111"/>
      <c r="K158" s="111"/>
      <c r="L158" s="111"/>
      <c r="M158" s="111"/>
      <c r="N158" s="111"/>
      <c r="O158" s="111"/>
      <c r="P158" s="111"/>
    </row>
    <row r="159" spans="1:17" ht="60" x14ac:dyDescent="0.25">
      <c r="A159" s="182"/>
      <c r="B159" s="21" t="s">
        <v>132</v>
      </c>
      <c r="C159" s="45"/>
      <c r="D159" s="44"/>
      <c r="E159" s="45"/>
      <c r="F159" s="45"/>
      <c r="G159" s="44"/>
      <c r="H159" s="45"/>
      <c r="I159" s="44"/>
      <c r="J159" s="111"/>
      <c r="K159" s="111"/>
      <c r="L159" s="111"/>
      <c r="M159" s="111"/>
      <c r="N159" s="111"/>
      <c r="O159" s="111"/>
      <c r="P159" s="111"/>
    </row>
    <row r="160" spans="1:17" ht="75" x14ac:dyDescent="0.25">
      <c r="A160" s="182"/>
      <c r="B160" s="21" t="s">
        <v>133</v>
      </c>
      <c r="C160" s="45">
        <v>15</v>
      </c>
      <c r="D160" s="44">
        <v>15</v>
      </c>
      <c r="E160" s="45"/>
      <c r="F160" s="45"/>
      <c r="G160" s="44"/>
      <c r="H160" s="45"/>
      <c r="I160" s="44"/>
      <c r="J160" s="111"/>
      <c r="K160" s="111"/>
      <c r="L160" s="111"/>
      <c r="M160" s="111"/>
      <c r="N160" s="111"/>
      <c r="O160" s="111"/>
      <c r="P160" s="111"/>
    </row>
    <row r="161" spans="1:16" ht="90" x14ac:dyDescent="0.25">
      <c r="A161" s="183"/>
      <c r="B161" s="21" t="s">
        <v>134</v>
      </c>
      <c r="C161" s="45">
        <v>15</v>
      </c>
      <c r="D161" s="44">
        <v>15</v>
      </c>
      <c r="E161" s="45"/>
      <c r="F161" s="45"/>
      <c r="G161" s="44"/>
      <c r="H161" s="45"/>
      <c r="I161" s="44"/>
      <c r="J161" s="111"/>
      <c r="K161" s="111"/>
      <c r="L161" s="111"/>
      <c r="M161" s="111"/>
      <c r="N161" s="111"/>
      <c r="O161" s="111"/>
      <c r="P161" s="111"/>
    </row>
    <row r="162" spans="1:16" ht="14.1" customHeight="1" x14ac:dyDescent="0.25">
      <c r="A162" s="119" t="s">
        <v>135</v>
      </c>
      <c r="B162" s="178" t="s">
        <v>136</v>
      </c>
      <c r="C162" s="179"/>
      <c r="D162" s="179"/>
      <c r="E162" s="179"/>
      <c r="F162" s="179"/>
      <c r="G162" s="179"/>
      <c r="H162" s="179"/>
      <c r="I162" s="180"/>
      <c r="J162" s="111"/>
      <c r="K162" s="111"/>
      <c r="L162" s="111"/>
      <c r="M162" s="111"/>
      <c r="N162" s="111"/>
      <c r="O162" s="111"/>
      <c r="P162" s="111"/>
    </row>
    <row r="163" spans="1:16" ht="75" x14ac:dyDescent="0.25">
      <c r="A163" s="181"/>
      <c r="B163" s="46" t="s">
        <v>137</v>
      </c>
      <c r="C163" s="45">
        <v>150</v>
      </c>
      <c r="D163" s="44">
        <v>150</v>
      </c>
      <c r="E163" s="45"/>
      <c r="F163" s="45"/>
      <c r="G163" s="44"/>
      <c r="H163" s="45"/>
      <c r="I163" s="44"/>
      <c r="J163" s="111"/>
      <c r="K163" s="111"/>
      <c r="L163" s="111"/>
      <c r="M163" s="111"/>
      <c r="N163" s="111"/>
      <c r="O163" s="111"/>
      <c r="P163" s="111"/>
    </row>
    <row r="164" spans="1:16" ht="90" x14ac:dyDescent="0.25">
      <c r="A164" s="182"/>
      <c r="B164" s="46" t="s">
        <v>138</v>
      </c>
      <c r="C164" s="45"/>
      <c r="D164" s="44"/>
      <c r="E164" s="45"/>
      <c r="F164" s="45"/>
      <c r="G164" s="44"/>
      <c r="H164" s="45"/>
      <c r="I164" s="44"/>
      <c r="J164" s="111"/>
      <c r="K164" s="111"/>
      <c r="L164" s="111"/>
      <c r="M164" s="111"/>
      <c r="N164" s="111"/>
      <c r="O164" s="111"/>
      <c r="P164" s="111"/>
    </row>
    <row r="165" spans="1:16" ht="98.1" customHeight="1" x14ac:dyDescent="0.25">
      <c r="A165" s="183"/>
      <c r="B165" s="46" t="s">
        <v>139</v>
      </c>
      <c r="C165" s="45"/>
      <c r="D165" s="44"/>
      <c r="E165" s="45"/>
      <c r="F165" s="45"/>
      <c r="G165" s="44"/>
      <c r="H165" s="45"/>
      <c r="I165" s="44"/>
      <c r="J165" s="111"/>
      <c r="K165" s="111"/>
      <c r="L165" s="111"/>
      <c r="M165" s="111"/>
      <c r="N165" s="111"/>
      <c r="O165" s="111"/>
      <c r="P165" s="111"/>
    </row>
    <row r="166" spans="1:16" ht="14.1" customHeight="1" x14ac:dyDescent="0.25">
      <c r="A166" s="119" t="s">
        <v>140</v>
      </c>
      <c r="B166" s="178" t="s">
        <v>141</v>
      </c>
      <c r="C166" s="179"/>
      <c r="D166" s="179"/>
      <c r="E166" s="179"/>
      <c r="F166" s="179"/>
      <c r="G166" s="179"/>
      <c r="H166" s="179"/>
      <c r="I166" s="180"/>
      <c r="J166" s="111"/>
      <c r="K166" s="111"/>
      <c r="L166" s="111"/>
      <c r="M166" s="111"/>
      <c r="N166" s="111"/>
      <c r="O166" s="111"/>
      <c r="P166" s="111"/>
    </row>
    <row r="167" spans="1:16" ht="225" x14ac:dyDescent="0.25">
      <c r="A167" s="181"/>
      <c r="B167" s="46" t="s">
        <v>142</v>
      </c>
      <c r="C167" s="45">
        <v>110</v>
      </c>
      <c r="D167" s="44">
        <v>110</v>
      </c>
      <c r="E167" s="45">
        <v>55</v>
      </c>
      <c r="F167" s="45">
        <v>55</v>
      </c>
      <c r="G167" s="44"/>
      <c r="H167" s="45"/>
      <c r="I167" s="44"/>
      <c r="J167" s="111"/>
      <c r="K167" s="111">
        <v>55</v>
      </c>
      <c r="L167" s="111">
        <v>55</v>
      </c>
      <c r="M167" s="111"/>
      <c r="N167" s="111"/>
      <c r="O167" s="111"/>
      <c r="P167" s="111"/>
    </row>
    <row r="168" spans="1:16" ht="140.1" customHeight="1" x14ac:dyDescent="0.25">
      <c r="A168" s="182"/>
      <c r="B168" s="46" t="s">
        <v>143</v>
      </c>
      <c r="C168" s="45">
        <v>350</v>
      </c>
      <c r="D168" s="44">
        <v>250</v>
      </c>
      <c r="E168" s="45">
        <v>200.49100000000001</v>
      </c>
      <c r="F168" s="45">
        <v>160.55600000000001</v>
      </c>
      <c r="G168" s="44"/>
      <c r="H168" s="45"/>
      <c r="I168" s="44">
        <v>39.935000000000002</v>
      </c>
      <c r="J168" s="111"/>
      <c r="K168" s="111">
        <v>200.49100000000001</v>
      </c>
      <c r="L168" s="111">
        <v>160.55600000000001</v>
      </c>
      <c r="M168" s="111"/>
      <c r="N168" s="111"/>
      <c r="O168" s="111">
        <v>39.935000000000002</v>
      </c>
      <c r="P168" s="111"/>
    </row>
    <row r="169" spans="1:16" ht="180" x14ac:dyDescent="0.25">
      <c r="A169" s="182"/>
      <c r="B169" s="12" t="s">
        <v>144</v>
      </c>
      <c r="C169" s="45">
        <v>250</v>
      </c>
      <c r="D169" s="44">
        <v>250</v>
      </c>
      <c r="E169" s="45">
        <v>130</v>
      </c>
      <c r="F169" s="45">
        <v>130</v>
      </c>
      <c r="G169" s="44"/>
      <c r="H169" s="45"/>
      <c r="I169" s="44"/>
      <c r="J169" s="111"/>
      <c r="K169" s="111">
        <v>130</v>
      </c>
      <c r="L169" s="111">
        <v>130</v>
      </c>
      <c r="M169" s="111"/>
      <c r="N169" s="111"/>
      <c r="O169" s="111"/>
      <c r="P169" s="111"/>
    </row>
    <row r="170" spans="1:16" ht="60" x14ac:dyDescent="0.25">
      <c r="A170" s="183"/>
      <c r="B170" s="46" t="s">
        <v>145</v>
      </c>
      <c r="C170" s="45"/>
      <c r="D170" s="44"/>
      <c r="E170" s="45"/>
      <c r="F170" s="45"/>
      <c r="G170" s="44"/>
      <c r="H170" s="45"/>
      <c r="I170" s="44"/>
      <c r="J170" s="111"/>
      <c r="K170" s="111"/>
      <c r="L170" s="111"/>
      <c r="M170" s="111"/>
      <c r="N170" s="111"/>
      <c r="O170" s="111"/>
      <c r="P170" s="111"/>
    </row>
    <row r="171" spans="1:16" ht="14.1" customHeight="1" x14ac:dyDescent="0.25">
      <c r="A171" s="119" t="s">
        <v>146</v>
      </c>
      <c r="B171" s="167" t="s">
        <v>147</v>
      </c>
      <c r="C171" s="168"/>
      <c r="D171" s="168"/>
      <c r="E171" s="168"/>
      <c r="F171" s="168"/>
      <c r="G171" s="168"/>
      <c r="H171" s="168"/>
      <c r="I171" s="169"/>
      <c r="J171" s="111"/>
      <c r="K171" s="111"/>
      <c r="L171" s="111"/>
      <c r="M171" s="111"/>
      <c r="N171" s="111"/>
      <c r="O171" s="111"/>
      <c r="P171" s="111"/>
    </row>
    <row r="172" spans="1:16" ht="150" x14ac:dyDescent="0.25">
      <c r="A172" s="181"/>
      <c r="B172" s="46" t="s">
        <v>148</v>
      </c>
      <c r="C172" s="45"/>
      <c r="D172" s="44"/>
      <c r="E172" s="45"/>
      <c r="F172" s="45"/>
      <c r="G172" s="44"/>
      <c r="H172" s="45"/>
      <c r="I172" s="44"/>
      <c r="J172" s="111"/>
      <c r="K172" s="111"/>
      <c r="L172" s="111"/>
      <c r="M172" s="111"/>
      <c r="N172" s="111"/>
      <c r="O172" s="111"/>
      <c r="P172" s="111"/>
    </row>
    <row r="173" spans="1:16" ht="135" x14ac:dyDescent="0.25">
      <c r="A173" s="182"/>
      <c r="B173" s="12" t="s">
        <v>149</v>
      </c>
      <c r="C173" s="45"/>
      <c r="D173" s="44"/>
      <c r="E173" s="45"/>
      <c r="F173" s="45"/>
      <c r="G173" s="44"/>
      <c r="H173" s="45"/>
      <c r="I173" s="44"/>
      <c r="J173" s="111"/>
      <c r="K173" s="111"/>
      <c r="L173" s="111"/>
      <c r="M173" s="111"/>
      <c r="N173" s="111"/>
      <c r="O173" s="111"/>
      <c r="P173" s="111"/>
    </row>
    <row r="174" spans="1:16" ht="60" x14ac:dyDescent="0.25">
      <c r="A174" s="183"/>
      <c r="B174" s="46" t="s">
        <v>150</v>
      </c>
      <c r="C174" s="45"/>
      <c r="D174" s="44"/>
      <c r="E174" s="45"/>
      <c r="F174" s="45"/>
      <c r="G174" s="44"/>
      <c r="H174" s="45"/>
      <c r="I174" s="44"/>
      <c r="J174" s="111"/>
      <c r="K174" s="111"/>
      <c r="L174" s="111"/>
      <c r="M174" s="111"/>
      <c r="N174" s="111"/>
      <c r="O174" s="111"/>
      <c r="P174" s="111"/>
    </row>
    <row r="175" spans="1:16" ht="14.1" customHeight="1" x14ac:dyDescent="0.25">
      <c r="A175" s="119" t="s">
        <v>151</v>
      </c>
      <c r="B175" s="167" t="s">
        <v>152</v>
      </c>
      <c r="C175" s="168"/>
      <c r="D175" s="168"/>
      <c r="E175" s="168"/>
      <c r="F175" s="168"/>
      <c r="G175" s="168"/>
      <c r="H175" s="168"/>
      <c r="I175" s="169"/>
      <c r="J175" s="111"/>
      <c r="K175" s="111"/>
      <c r="L175" s="111"/>
      <c r="M175" s="111"/>
      <c r="N175" s="111"/>
      <c r="O175" s="111"/>
      <c r="P175" s="111"/>
    </row>
    <row r="176" spans="1:16" ht="75" x14ac:dyDescent="0.25">
      <c r="A176" s="181"/>
      <c r="B176" s="12" t="s">
        <v>153</v>
      </c>
      <c r="C176" s="45"/>
      <c r="D176" s="44"/>
      <c r="E176" s="45"/>
      <c r="F176" s="45"/>
      <c r="G176" s="44"/>
      <c r="H176" s="45"/>
      <c r="I176" s="44"/>
      <c r="J176" s="111"/>
      <c r="K176" s="111"/>
      <c r="L176" s="111"/>
      <c r="M176" s="111"/>
      <c r="N176" s="111"/>
      <c r="O176" s="111"/>
      <c r="P176" s="111"/>
    </row>
    <row r="177" spans="1:16" ht="75" x14ac:dyDescent="0.25">
      <c r="A177" s="183"/>
      <c r="B177" s="12" t="s">
        <v>154</v>
      </c>
      <c r="C177" s="45"/>
      <c r="D177" s="44"/>
      <c r="E177" s="45"/>
      <c r="F177" s="45"/>
      <c r="G177" s="44"/>
      <c r="H177" s="45"/>
      <c r="I177" s="44"/>
      <c r="J177" s="111"/>
      <c r="K177" s="111"/>
      <c r="L177" s="111"/>
      <c r="M177" s="111"/>
      <c r="N177" s="111"/>
      <c r="O177" s="111"/>
      <c r="P177" s="111"/>
    </row>
    <row r="178" spans="1:16" ht="14.1" customHeight="1" x14ac:dyDescent="0.25">
      <c r="A178" s="156" t="s">
        <v>41</v>
      </c>
      <c r="B178" s="157"/>
      <c r="C178" s="114">
        <f>SUM(C176:C177,C172:C174,C167:C170,C163:C165,C158:C161)</f>
        <v>890</v>
      </c>
      <c r="D178" s="114">
        <f t="shared" ref="D178:P178" si="10">SUM(D176:D177,D172:D174,D167:D170,D163:D165,D158:D161)</f>
        <v>790</v>
      </c>
      <c r="E178" s="114">
        <f t="shared" si="10"/>
        <v>385.49099999999999</v>
      </c>
      <c r="F178" s="114">
        <f t="shared" si="10"/>
        <v>345.55600000000004</v>
      </c>
      <c r="G178" s="114">
        <f t="shared" si="10"/>
        <v>0</v>
      </c>
      <c r="H178" s="114">
        <f t="shared" si="10"/>
        <v>0</v>
      </c>
      <c r="I178" s="114">
        <f t="shared" si="10"/>
        <v>39.935000000000002</v>
      </c>
      <c r="J178" s="114">
        <f t="shared" si="10"/>
        <v>0</v>
      </c>
      <c r="K178" s="114">
        <f t="shared" si="10"/>
        <v>385.49099999999999</v>
      </c>
      <c r="L178" s="114">
        <f t="shared" si="10"/>
        <v>345.55600000000004</v>
      </c>
      <c r="M178" s="114">
        <f t="shared" si="10"/>
        <v>0</v>
      </c>
      <c r="N178" s="114">
        <f t="shared" si="10"/>
        <v>0</v>
      </c>
      <c r="O178" s="114">
        <f t="shared" si="10"/>
        <v>39.935000000000002</v>
      </c>
      <c r="P178" s="114">
        <f t="shared" si="10"/>
        <v>0</v>
      </c>
    </row>
    <row r="179" spans="1:16" s="81" customFormat="1" ht="30" x14ac:dyDescent="0.25">
      <c r="A179" s="118"/>
      <c r="B179" s="6" t="s">
        <v>444</v>
      </c>
      <c r="C179" s="120"/>
      <c r="D179" s="120"/>
      <c r="E179" s="120"/>
      <c r="F179" s="120"/>
      <c r="G179" s="120"/>
      <c r="H179" s="120"/>
      <c r="I179" s="120"/>
      <c r="J179" s="13"/>
      <c r="K179" s="13"/>
      <c r="L179" s="13"/>
      <c r="M179" s="13"/>
      <c r="N179" s="13"/>
      <c r="O179" s="13"/>
      <c r="P179" s="13"/>
    </row>
    <row r="180" spans="1:16" s="81" customFormat="1" x14ac:dyDescent="0.25">
      <c r="A180" s="118"/>
      <c r="B180" s="184" t="s">
        <v>475</v>
      </c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6"/>
    </row>
    <row r="181" spans="1:16" s="81" customFormat="1" ht="45" x14ac:dyDescent="0.25">
      <c r="A181" s="118"/>
      <c r="B181" s="3" t="s">
        <v>465</v>
      </c>
      <c r="C181" s="120"/>
      <c r="D181" s="120"/>
      <c r="E181" s="120"/>
      <c r="F181" s="120"/>
      <c r="G181" s="120"/>
      <c r="H181" s="120"/>
      <c r="I181" s="120"/>
      <c r="J181" s="13"/>
      <c r="K181" s="13"/>
      <c r="L181" s="13"/>
      <c r="M181" s="13"/>
      <c r="N181" s="13"/>
      <c r="O181" s="13"/>
      <c r="P181" s="13"/>
    </row>
    <row r="182" spans="1:16" s="81" customFormat="1" ht="60" x14ac:dyDescent="0.25">
      <c r="A182" s="118"/>
      <c r="B182" s="3" t="s">
        <v>466</v>
      </c>
      <c r="C182" s="120">
        <v>2</v>
      </c>
      <c r="D182" s="120">
        <v>2</v>
      </c>
      <c r="E182" s="120"/>
      <c r="F182" s="120"/>
      <c r="G182" s="120"/>
      <c r="H182" s="120"/>
      <c r="I182" s="120"/>
      <c r="J182" s="13"/>
      <c r="K182" s="13"/>
      <c r="L182" s="13"/>
      <c r="M182" s="13"/>
      <c r="N182" s="13"/>
      <c r="O182" s="13"/>
      <c r="P182" s="13"/>
    </row>
    <row r="183" spans="1:16" s="81" customFormat="1" ht="60" x14ac:dyDescent="0.25">
      <c r="A183" s="118"/>
      <c r="B183" s="3" t="s">
        <v>467</v>
      </c>
      <c r="C183" s="120"/>
      <c r="D183" s="120"/>
      <c r="E183" s="120"/>
      <c r="F183" s="120"/>
      <c r="G183" s="120"/>
      <c r="H183" s="120"/>
      <c r="I183" s="120"/>
      <c r="J183" s="13"/>
      <c r="K183" s="13"/>
      <c r="L183" s="13"/>
      <c r="M183" s="13"/>
      <c r="N183" s="13"/>
      <c r="O183" s="13"/>
      <c r="P183" s="13"/>
    </row>
    <row r="184" spans="1:16" s="81" customFormat="1" ht="60" x14ac:dyDescent="0.25">
      <c r="A184" s="118"/>
      <c r="B184" s="3" t="s">
        <v>468</v>
      </c>
      <c r="C184" s="120">
        <v>70</v>
      </c>
      <c r="D184" s="120">
        <v>70</v>
      </c>
      <c r="E184" s="120">
        <v>29.2</v>
      </c>
      <c r="F184" s="120">
        <v>29.2</v>
      </c>
      <c r="G184" s="120"/>
      <c r="H184" s="120"/>
      <c r="I184" s="120"/>
      <c r="J184" s="13"/>
      <c r="K184" s="13">
        <v>29.2</v>
      </c>
      <c r="L184" s="13">
        <v>29.2</v>
      </c>
      <c r="M184" s="13"/>
      <c r="N184" s="13"/>
      <c r="O184" s="13"/>
      <c r="P184" s="13"/>
    </row>
    <row r="185" spans="1:16" s="81" customFormat="1" ht="30" x14ac:dyDescent="0.25">
      <c r="A185" s="118"/>
      <c r="B185" s="3" t="s">
        <v>469</v>
      </c>
      <c r="C185" s="120"/>
      <c r="D185" s="120"/>
      <c r="E185" s="120"/>
      <c r="F185" s="120"/>
      <c r="G185" s="120"/>
      <c r="H185" s="120"/>
      <c r="I185" s="120"/>
      <c r="J185" s="13"/>
      <c r="K185" s="13"/>
      <c r="L185" s="13"/>
      <c r="M185" s="13"/>
      <c r="N185" s="13"/>
      <c r="O185" s="13"/>
      <c r="P185" s="13"/>
    </row>
    <row r="186" spans="1:16" s="81" customFormat="1" ht="45" x14ac:dyDescent="0.25">
      <c r="A186" s="118"/>
      <c r="B186" s="3" t="s">
        <v>470</v>
      </c>
      <c r="C186" s="120"/>
      <c r="D186" s="120"/>
      <c r="E186" s="120"/>
      <c r="F186" s="120"/>
      <c r="G186" s="120"/>
      <c r="H186" s="120"/>
      <c r="I186" s="120"/>
      <c r="J186" s="13"/>
      <c r="K186" s="13"/>
      <c r="L186" s="13"/>
      <c r="M186" s="13"/>
      <c r="N186" s="13"/>
      <c r="O186" s="13"/>
      <c r="P186" s="13"/>
    </row>
    <row r="187" spans="1:16" s="81" customFormat="1" ht="45" x14ac:dyDescent="0.25">
      <c r="A187" s="118"/>
      <c r="B187" s="3" t="s">
        <v>471</v>
      </c>
      <c r="C187" s="120"/>
      <c r="D187" s="120"/>
      <c r="E187" s="120"/>
      <c r="F187" s="120"/>
      <c r="G187" s="120"/>
      <c r="H187" s="120"/>
      <c r="I187" s="120"/>
      <c r="J187" s="13"/>
      <c r="K187" s="13"/>
      <c r="L187" s="13"/>
      <c r="M187" s="13"/>
      <c r="N187" s="13"/>
      <c r="O187" s="13"/>
      <c r="P187" s="13"/>
    </row>
    <row r="188" spans="1:16" s="81" customFormat="1" ht="45" x14ac:dyDescent="0.25">
      <c r="A188" s="118"/>
      <c r="B188" s="3" t="s">
        <v>472</v>
      </c>
      <c r="C188" s="120"/>
      <c r="D188" s="120"/>
      <c r="E188" s="120"/>
      <c r="F188" s="120"/>
      <c r="G188" s="120"/>
      <c r="H188" s="120"/>
      <c r="I188" s="120"/>
      <c r="J188" s="13"/>
      <c r="K188" s="13"/>
      <c r="L188" s="13"/>
      <c r="M188" s="13"/>
      <c r="N188" s="13"/>
      <c r="O188" s="13"/>
      <c r="P188" s="13"/>
    </row>
    <row r="189" spans="1:16" s="81" customFormat="1" ht="30" x14ac:dyDescent="0.25">
      <c r="A189" s="118"/>
      <c r="B189" s="3" t="s">
        <v>473</v>
      </c>
      <c r="C189" s="120"/>
      <c r="D189" s="120"/>
      <c r="E189" s="120"/>
      <c r="F189" s="120"/>
      <c r="G189" s="120"/>
      <c r="H189" s="120"/>
      <c r="I189" s="120"/>
      <c r="J189" s="13"/>
      <c r="K189" s="13"/>
      <c r="L189" s="13"/>
      <c r="M189" s="13"/>
      <c r="N189" s="13"/>
      <c r="O189" s="13"/>
      <c r="P189" s="13"/>
    </row>
    <row r="190" spans="1:16" s="81" customFormat="1" ht="45" x14ac:dyDescent="0.25">
      <c r="A190" s="118"/>
      <c r="B190" s="3" t="s">
        <v>474</v>
      </c>
      <c r="C190" s="120"/>
      <c r="D190" s="120"/>
      <c r="E190" s="120"/>
      <c r="F190" s="120"/>
      <c r="G190" s="120"/>
      <c r="H190" s="120"/>
      <c r="I190" s="120"/>
      <c r="J190" s="13"/>
      <c r="K190" s="13"/>
      <c r="L190" s="13"/>
      <c r="M190" s="13"/>
      <c r="N190" s="13"/>
      <c r="O190" s="13"/>
      <c r="P190" s="13"/>
    </row>
    <row r="191" spans="1:16" s="81" customFormat="1" ht="14.1" customHeight="1" x14ac:dyDescent="0.25">
      <c r="A191" s="156" t="s">
        <v>41</v>
      </c>
      <c r="B191" s="157"/>
      <c r="C191" s="60">
        <f>SUM(C181:C184)</f>
        <v>72</v>
      </c>
      <c r="D191" s="60">
        <f t="shared" ref="D191:P191" si="11">SUM(D181:D184)</f>
        <v>72</v>
      </c>
      <c r="E191" s="60">
        <f t="shared" si="11"/>
        <v>29.2</v>
      </c>
      <c r="F191" s="60">
        <f t="shared" si="11"/>
        <v>29.2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29.2</v>
      </c>
      <c r="L191" s="60">
        <f t="shared" si="11"/>
        <v>29.2</v>
      </c>
      <c r="M191" s="60">
        <f t="shared" si="11"/>
        <v>0</v>
      </c>
      <c r="N191" s="60">
        <f t="shared" si="11"/>
        <v>0</v>
      </c>
      <c r="O191" s="60">
        <f t="shared" si="11"/>
        <v>0</v>
      </c>
      <c r="P191" s="60">
        <f t="shared" si="11"/>
        <v>0</v>
      </c>
    </row>
    <row r="192" spans="1:16" ht="75" x14ac:dyDescent="0.25">
      <c r="A192" s="120">
        <v>4</v>
      </c>
      <c r="B192" s="22" t="s">
        <v>155</v>
      </c>
      <c r="C192" s="74"/>
      <c r="D192" s="74"/>
      <c r="E192" s="74"/>
      <c r="F192" s="74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1:16" ht="90" x14ac:dyDescent="0.25">
      <c r="A193" s="153"/>
      <c r="B193" s="14" t="s">
        <v>156</v>
      </c>
      <c r="C193" s="74"/>
      <c r="D193" s="74"/>
      <c r="E193" s="74"/>
      <c r="F193" s="74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1:16" ht="105" x14ac:dyDescent="0.25">
      <c r="A194" s="154"/>
      <c r="B194" s="14" t="s">
        <v>157</v>
      </c>
      <c r="C194" s="74"/>
      <c r="D194" s="74"/>
      <c r="E194" s="74"/>
      <c r="F194" s="74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1:16" ht="45" x14ac:dyDescent="0.25">
      <c r="A195" s="154"/>
      <c r="B195" s="14" t="s">
        <v>158</v>
      </c>
      <c r="C195" s="74"/>
      <c r="D195" s="74"/>
      <c r="E195" s="74"/>
      <c r="F195" s="74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1:16" ht="45" x14ac:dyDescent="0.25">
      <c r="A196" s="154"/>
      <c r="B196" s="14" t="s">
        <v>159</v>
      </c>
      <c r="C196" s="74"/>
      <c r="D196" s="74"/>
      <c r="E196" s="74"/>
      <c r="F196" s="74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1:16" ht="75" x14ac:dyDescent="0.25">
      <c r="A197" s="154"/>
      <c r="B197" s="14" t="s">
        <v>160</v>
      </c>
      <c r="C197" s="74"/>
      <c r="D197" s="74"/>
      <c r="E197" s="74"/>
      <c r="F197" s="74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1:16" ht="60" x14ac:dyDescent="0.25">
      <c r="A198" s="154"/>
      <c r="B198" s="14" t="s">
        <v>161</v>
      </c>
      <c r="C198" s="74"/>
      <c r="D198" s="74"/>
      <c r="E198" s="74"/>
      <c r="F198" s="74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1:16" ht="60" x14ac:dyDescent="0.25">
      <c r="A199" s="154"/>
      <c r="B199" s="14" t="s">
        <v>162</v>
      </c>
      <c r="C199" s="74"/>
      <c r="D199" s="74"/>
      <c r="E199" s="74"/>
      <c r="F199" s="74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1:16" ht="60" x14ac:dyDescent="0.25">
      <c r="A200" s="154"/>
      <c r="B200" s="14" t="s">
        <v>163</v>
      </c>
      <c r="C200" s="111">
        <v>900</v>
      </c>
      <c r="D200" s="74"/>
      <c r="E200" s="74"/>
      <c r="F200" s="74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1:16" ht="75" x14ac:dyDescent="0.25">
      <c r="A201" s="154"/>
      <c r="B201" s="14" t="s">
        <v>164</v>
      </c>
      <c r="C201" s="74"/>
      <c r="D201" s="74"/>
      <c r="E201" s="74"/>
      <c r="F201" s="74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1:16" ht="60" x14ac:dyDescent="0.25">
      <c r="A202" s="154"/>
      <c r="B202" s="14" t="s">
        <v>165</v>
      </c>
      <c r="C202" s="74"/>
      <c r="D202" s="74"/>
      <c r="E202" s="74"/>
      <c r="F202" s="74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1:16" ht="30" x14ac:dyDescent="0.25">
      <c r="A203" s="155"/>
      <c r="B203" s="14" t="s">
        <v>166</v>
      </c>
      <c r="C203" s="74"/>
      <c r="D203" s="74"/>
      <c r="E203" s="74"/>
      <c r="F203" s="74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1:16" ht="14.1" customHeight="1" x14ac:dyDescent="0.25">
      <c r="A204" s="147" t="s">
        <v>41</v>
      </c>
      <c r="B204" s="148"/>
      <c r="C204" s="82">
        <f>SUM(C193:C200)</f>
        <v>900</v>
      </c>
      <c r="D204" s="82">
        <f t="shared" ref="D204:P204" si="12">SUM(D193:D200)</f>
        <v>0</v>
      </c>
      <c r="E204" s="82">
        <f t="shared" si="12"/>
        <v>0</v>
      </c>
      <c r="F204" s="82">
        <f t="shared" si="12"/>
        <v>0</v>
      </c>
      <c r="G204" s="82">
        <f t="shared" si="12"/>
        <v>0</v>
      </c>
      <c r="H204" s="82">
        <f t="shared" si="12"/>
        <v>0</v>
      </c>
      <c r="I204" s="82">
        <f t="shared" si="12"/>
        <v>0</v>
      </c>
      <c r="J204" s="82">
        <f t="shared" si="12"/>
        <v>0</v>
      </c>
      <c r="K204" s="82">
        <f t="shared" si="12"/>
        <v>0</v>
      </c>
      <c r="L204" s="82">
        <f t="shared" si="12"/>
        <v>0</v>
      </c>
      <c r="M204" s="82">
        <f t="shared" si="12"/>
        <v>0</v>
      </c>
      <c r="N204" s="82">
        <f t="shared" si="12"/>
        <v>0</v>
      </c>
      <c r="O204" s="82">
        <f t="shared" si="12"/>
        <v>0</v>
      </c>
      <c r="P204" s="82">
        <f t="shared" si="12"/>
        <v>0</v>
      </c>
    </row>
    <row r="205" spans="1:16" ht="60" x14ac:dyDescent="0.25">
      <c r="A205" s="119" t="s">
        <v>167</v>
      </c>
      <c r="B205" s="20" t="s">
        <v>168</v>
      </c>
      <c r="C205" s="10"/>
      <c r="D205" s="10"/>
      <c r="E205" s="10"/>
      <c r="F205" s="10"/>
      <c r="G205" s="10"/>
      <c r="H205" s="10"/>
      <c r="I205" s="11"/>
      <c r="J205" s="111"/>
      <c r="K205" s="111"/>
      <c r="L205" s="111"/>
      <c r="M205" s="111"/>
      <c r="N205" s="111"/>
      <c r="O205" s="111"/>
      <c r="P205" s="111"/>
    </row>
    <row r="206" spans="1:16" ht="14.1" customHeight="1" x14ac:dyDescent="0.25">
      <c r="A206" s="119" t="s">
        <v>169</v>
      </c>
      <c r="B206" s="187" t="s">
        <v>170</v>
      </c>
      <c r="C206" s="188"/>
      <c r="D206" s="188"/>
      <c r="E206" s="188"/>
      <c r="F206" s="188"/>
      <c r="G206" s="188"/>
      <c r="H206" s="188"/>
      <c r="I206" s="189"/>
      <c r="J206" s="111"/>
      <c r="K206" s="111"/>
      <c r="L206" s="111"/>
      <c r="M206" s="111"/>
      <c r="N206" s="111"/>
      <c r="O206" s="111"/>
      <c r="P206" s="111"/>
    </row>
    <row r="207" spans="1:16" ht="45" x14ac:dyDescent="0.25">
      <c r="A207" s="181"/>
      <c r="B207" s="118" t="s">
        <v>171</v>
      </c>
      <c r="C207" s="23"/>
      <c r="D207" s="23"/>
      <c r="E207" s="23"/>
      <c r="F207" s="23"/>
      <c r="G207" s="23"/>
      <c r="H207" s="23"/>
      <c r="I207" s="23"/>
      <c r="J207" s="111"/>
      <c r="K207" s="111"/>
      <c r="L207" s="111"/>
      <c r="M207" s="111"/>
      <c r="N207" s="111"/>
      <c r="O207" s="111"/>
      <c r="P207" s="111"/>
    </row>
    <row r="208" spans="1:16" ht="75" x14ac:dyDescent="0.25">
      <c r="A208" s="182"/>
      <c r="B208" s="118" t="s">
        <v>172</v>
      </c>
      <c r="C208" s="23">
        <v>300</v>
      </c>
      <c r="D208" s="24"/>
      <c r="E208" s="25">
        <v>291.89999999999998</v>
      </c>
      <c r="F208" s="23"/>
      <c r="G208" s="24"/>
      <c r="H208" s="26"/>
      <c r="I208" s="24">
        <v>291.89999999999998</v>
      </c>
      <c r="J208" s="111"/>
      <c r="K208" s="111">
        <v>291.89999999999998</v>
      </c>
      <c r="L208" s="111"/>
      <c r="M208" s="111"/>
      <c r="N208" s="111"/>
      <c r="O208" s="111">
        <v>291.89999999999998</v>
      </c>
      <c r="P208" s="111"/>
    </row>
    <row r="209" spans="1:16" ht="60" x14ac:dyDescent="0.25">
      <c r="A209" s="183"/>
      <c r="B209" s="118" t="s">
        <v>173</v>
      </c>
      <c r="C209" s="23"/>
      <c r="D209" s="26"/>
      <c r="E209" s="23"/>
      <c r="F209" s="23"/>
      <c r="G209" s="23"/>
      <c r="H209" s="23"/>
      <c r="I209" s="23"/>
      <c r="J209" s="111"/>
      <c r="K209" s="111"/>
      <c r="L209" s="111"/>
      <c r="M209" s="111"/>
      <c r="N209" s="111"/>
      <c r="O209" s="111"/>
      <c r="P209" s="111"/>
    </row>
    <row r="210" spans="1:16" ht="14.1" customHeight="1" x14ac:dyDescent="0.25">
      <c r="A210" s="119" t="s">
        <v>174</v>
      </c>
      <c r="B210" s="187" t="s">
        <v>175</v>
      </c>
      <c r="C210" s="188"/>
      <c r="D210" s="188"/>
      <c r="E210" s="188"/>
      <c r="F210" s="188"/>
      <c r="G210" s="188"/>
      <c r="H210" s="188"/>
      <c r="I210" s="189"/>
      <c r="J210" s="111"/>
      <c r="K210" s="111"/>
      <c r="L210" s="111"/>
      <c r="M210" s="111"/>
      <c r="N210" s="111"/>
      <c r="O210" s="111"/>
      <c r="P210" s="111"/>
    </row>
    <row r="211" spans="1:16" ht="45" x14ac:dyDescent="0.25">
      <c r="A211" s="181"/>
      <c r="B211" s="118" t="s">
        <v>176</v>
      </c>
      <c r="C211" s="23">
        <v>49864.4</v>
      </c>
      <c r="D211" s="120">
        <v>49864.4</v>
      </c>
      <c r="E211" s="120">
        <v>24576.2</v>
      </c>
      <c r="F211" s="23">
        <v>24576.2</v>
      </c>
      <c r="G211" s="120"/>
      <c r="H211" s="120"/>
      <c r="I211" s="120"/>
      <c r="J211" s="111"/>
      <c r="K211" s="111">
        <v>24576.2</v>
      </c>
      <c r="L211" s="111">
        <v>24576.2</v>
      </c>
      <c r="M211" s="111"/>
      <c r="N211" s="111"/>
      <c r="O211" s="111"/>
      <c r="P211" s="111"/>
    </row>
    <row r="212" spans="1:16" ht="75" x14ac:dyDescent="0.25">
      <c r="A212" s="182"/>
      <c r="B212" s="118" t="s">
        <v>177</v>
      </c>
      <c r="C212" s="23">
        <v>2470.5</v>
      </c>
      <c r="D212" s="27"/>
      <c r="E212" s="27">
        <v>917.9</v>
      </c>
      <c r="F212" s="23"/>
      <c r="G212" s="120"/>
      <c r="H212" s="120"/>
      <c r="I212" s="120">
        <v>293.5</v>
      </c>
      <c r="J212" s="111">
        <v>624.4</v>
      </c>
      <c r="K212" s="111">
        <v>293.5</v>
      </c>
      <c r="L212" s="111"/>
      <c r="M212" s="111"/>
      <c r="N212" s="111"/>
      <c r="O212" s="111">
        <v>293.5</v>
      </c>
      <c r="P212" s="111"/>
    </row>
    <row r="213" spans="1:16" ht="98.1" customHeight="1" x14ac:dyDescent="0.25">
      <c r="A213" s="182"/>
      <c r="B213" s="118" t="s">
        <v>178</v>
      </c>
      <c r="C213" s="23">
        <v>794.7</v>
      </c>
      <c r="D213" s="27">
        <v>794.7</v>
      </c>
      <c r="E213" s="120">
        <v>676.7</v>
      </c>
      <c r="F213" s="28">
        <v>676.7</v>
      </c>
      <c r="G213" s="120"/>
      <c r="H213" s="120"/>
      <c r="I213" s="120"/>
      <c r="J213" s="111"/>
      <c r="K213" s="111">
        <v>676.7</v>
      </c>
      <c r="L213" s="111">
        <v>676.7</v>
      </c>
      <c r="M213" s="111"/>
      <c r="N213" s="111"/>
      <c r="O213" s="111"/>
      <c r="P213" s="111"/>
    </row>
    <row r="214" spans="1:16" ht="165" x14ac:dyDescent="0.25">
      <c r="A214" s="182"/>
      <c r="B214" s="118" t="s">
        <v>179</v>
      </c>
      <c r="C214" s="23">
        <v>190.5</v>
      </c>
      <c r="D214" s="120">
        <v>190.5</v>
      </c>
      <c r="E214" s="120">
        <v>54</v>
      </c>
      <c r="F214" s="23">
        <v>54</v>
      </c>
      <c r="G214" s="120"/>
      <c r="H214" s="120"/>
      <c r="I214" s="120"/>
      <c r="J214" s="111"/>
      <c r="K214" s="111">
        <v>54</v>
      </c>
      <c r="L214" s="111">
        <v>54</v>
      </c>
      <c r="M214" s="111"/>
      <c r="N214" s="111"/>
      <c r="O214" s="111"/>
      <c r="P214" s="111"/>
    </row>
    <row r="215" spans="1:16" ht="60" x14ac:dyDescent="0.25">
      <c r="A215" s="182"/>
      <c r="B215" s="118" t="s">
        <v>180</v>
      </c>
      <c r="C215" s="23"/>
      <c r="D215" s="27"/>
      <c r="E215" s="120"/>
      <c r="F215" s="23"/>
      <c r="G215" s="120"/>
      <c r="H215" s="120"/>
      <c r="I215" s="120"/>
      <c r="J215" s="111"/>
      <c r="K215" s="111"/>
      <c r="L215" s="111"/>
      <c r="M215" s="111"/>
      <c r="N215" s="111"/>
      <c r="O215" s="111"/>
      <c r="P215" s="111"/>
    </row>
    <row r="216" spans="1:16" ht="180" x14ac:dyDescent="0.25">
      <c r="A216" s="182"/>
      <c r="B216" s="118" t="s">
        <v>181</v>
      </c>
      <c r="C216" s="23">
        <v>15</v>
      </c>
      <c r="D216" s="120">
        <v>15</v>
      </c>
      <c r="E216" s="120">
        <v>15</v>
      </c>
      <c r="F216" s="23">
        <v>15</v>
      </c>
      <c r="G216" s="120"/>
      <c r="H216" s="120"/>
      <c r="I216" s="120"/>
      <c r="J216" s="111"/>
      <c r="K216" s="111">
        <v>15</v>
      </c>
      <c r="L216" s="111">
        <v>15</v>
      </c>
      <c r="M216" s="111"/>
      <c r="N216" s="111"/>
      <c r="O216" s="111"/>
      <c r="P216" s="111"/>
    </row>
    <row r="217" spans="1:16" ht="165" x14ac:dyDescent="0.25">
      <c r="A217" s="182"/>
      <c r="B217" s="118" t="s">
        <v>182</v>
      </c>
      <c r="C217" s="23"/>
      <c r="D217" s="120"/>
      <c r="E217" s="120"/>
      <c r="F217" s="23"/>
      <c r="G217" s="120"/>
      <c r="H217" s="120"/>
      <c r="I217" s="120"/>
      <c r="J217" s="111"/>
      <c r="K217" s="111"/>
      <c r="L217" s="111"/>
      <c r="M217" s="111"/>
      <c r="N217" s="111"/>
      <c r="O217" s="111"/>
      <c r="P217" s="111"/>
    </row>
    <row r="218" spans="1:16" ht="105" x14ac:dyDescent="0.25">
      <c r="A218" s="182"/>
      <c r="B218" s="118" t="s">
        <v>183</v>
      </c>
      <c r="C218" s="23">
        <v>7</v>
      </c>
      <c r="D218" s="120">
        <v>7</v>
      </c>
      <c r="E218" s="120"/>
      <c r="F218" s="23"/>
      <c r="G218" s="120"/>
      <c r="H218" s="120"/>
      <c r="I218" s="120"/>
      <c r="J218" s="111"/>
      <c r="K218" s="111"/>
      <c r="L218" s="111"/>
      <c r="M218" s="111"/>
      <c r="N218" s="111"/>
      <c r="O218" s="111"/>
      <c r="P218" s="111"/>
    </row>
    <row r="219" spans="1:16" ht="75" x14ac:dyDescent="0.25">
      <c r="A219" s="183"/>
      <c r="B219" s="118" t="s">
        <v>184</v>
      </c>
      <c r="C219" s="23">
        <v>10</v>
      </c>
      <c r="D219" s="120">
        <v>10</v>
      </c>
      <c r="E219" s="120">
        <v>1.2</v>
      </c>
      <c r="F219" s="23">
        <v>1.2</v>
      </c>
      <c r="G219" s="120"/>
      <c r="H219" s="120"/>
      <c r="I219" s="120"/>
      <c r="J219" s="111"/>
      <c r="K219" s="111">
        <v>1.2</v>
      </c>
      <c r="L219" s="111">
        <v>1.2</v>
      </c>
      <c r="M219" s="111"/>
      <c r="N219" s="111"/>
      <c r="O219" s="111"/>
      <c r="P219" s="111"/>
    </row>
    <row r="220" spans="1:16" ht="14.1" customHeight="1" x14ac:dyDescent="0.25">
      <c r="A220" s="119" t="s">
        <v>185</v>
      </c>
      <c r="B220" s="187" t="s">
        <v>186</v>
      </c>
      <c r="C220" s="188"/>
      <c r="D220" s="188"/>
      <c r="E220" s="188"/>
      <c r="F220" s="188"/>
      <c r="G220" s="188"/>
      <c r="H220" s="188"/>
      <c r="I220" s="189"/>
      <c r="J220" s="111"/>
      <c r="K220" s="111"/>
      <c r="L220" s="111"/>
      <c r="M220" s="111"/>
      <c r="N220" s="111"/>
      <c r="O220" s="111"/>
      <c r="P220" s="111"/>
    </row>
    <row r="221" spans="1:16" ht="75" x14ac:dyDescent="0.25">
      <c r="A221" s="193"/>
      <c r="B221" s="118" t="s">
        <v>187</v>
      </c>
      <c r="C221" s="23">
        <v>1106.7</v>
      </c>
      <c r="D221" s="27">
        <v>139.19999999999999</v>
      </c>
      <c r="E221" s="27">
        <v>387.3</v>
      </c>
      <c r="F221" s="27">
        <v>95.8</v>
      </c>
      <c r="G221" s="27"/>
      <c r="H221" s="120"/>
      <c r="I221" s="120">
        <v>103.2</v>
      </c>
      <c r="J221" s="111">
        <v>188.3</v>
      </c>
      <c r="K221" s="111">
        <v>199</v>
      </c>
      <c r="L221" s="111">
        <v>95.8</v>
      </c>
      <c r="M221" s="111"/>
      <c r="N221" s="111"/>
      <c r="O221" s="111">
        <v>103.2</v>
      </c>
      <c r="P221" s="111"/>
    </row>
    <row r="222" spans="1:16" ht="90" x14ac:dyDescent="0.25">
      <c r="A222" s="194"/>
      <c r="B222" s="118" t="s">
        <v>188</v>
      </c>
      <c r="C222" s="23"/>
      <c r="D222" s="120"/>
      <c r="E222" s="120"/>
      <c r="F222" s="27"/>
      <c r="G222" s="120"/>
      <c r="H222" s="120"/>
      <c r="I222" s="120"/>
      <c r="J222" s="111"/>
      <c r="K222" s="111"/>
      <c r="L222" s="111"/>
      <c r="M222" s="111"/>
      <c r="N222" s="111"/>
      <c r="O222" s="111"/>
      <c r="P222" s="111"/>
    </row>
    <row r="223" spans="1:16" ht="75" x14ac:dyDescent="0.25">
      <c r="A223" s="194"/>
      <c r="B223" s="118" t="s">
        <v>189</v>
      </c>
      <c r="C223" s="23"/>
      <c r="D223" s="120"/>
      <c r="E223" s="120"/>
      <c r="F223" s="27"/>
      <c r="G223" s="120"/>
      <c r="H223" s="120"/>
      <c r="I223" s="120"/>
      <c r="J223" s="111"/>
      <c r="K223" s="111"/>
      <c r="L223" s="111"/>
      <c r="M223" s="111"/>
      <c r="N223" s="111"/>
      <c r="O223" s="111"/>
      <c r="P223" s="111"/>
    </row>
    <row r="224" spans="1:16" ht="75" x14ac:dyDescent="0.25">
      <c r="A224" s="194"/>
      <c r="B224" s="118" t="s">
        <v>190</v>
      </c>
      <c r="C224" s="23"/>
      <c r="D224" s="120"/>
      <c r="E224" s="120"/>
      <c r="F224" s="27"/>
      <c r="G224" s="120"/>
      <c r="H224" s="120"/>
      <c r="I224" s="120"/>
      <c r="J224" s="111"/>
      <c r="K224" s="111"/>
      <c r="L224" s="111"/>
      <c r="M224" s="111"/>
      <c r="N224" s="111"/>
      <c r="O224" s="111"/>
      <c r="P224" s="111"/>
    </row>
    <row r="225" spans="1:16" ht="60" x14ac:dyDescent="0.25">
      <c r="A225" s="195"/>
      <c r="B225" s="118" t="s">
        <v>191</v>
      </c>
      <c r="C225" s="23"/>
      <c r="D225" s="120"/>
      <c r="E225" s="120"/>
      <c r="F225" s="27"/>
      <c r="G225" s="120"/>
      <c r="H225" s="120"/>
      <c r="I225" s="120"/>
      <c r="J225" s="111"/>
      <c r="K225" s="111"/>
      <c r="L225" s="111"/>
      <c r="M225" s="111"/>
      <c r="N225" s="111"/>
      <c r="O225" s="111"/>
      <c r="P225" s="111"/>
    </row>
    <row r="226" spans="1:16" ht="14.1" customHeight="1" x14ac:dyDescent="0.25">
      <c r="A226" s="119" t="s">
        <v>192</v>
      </c>
      <c r="B226" s="187" t="s">
        <v>193</v>
      </c>
      <c r="C226" s="188"/>
      <c r="D226" s="188"/>
      <c r="E226" s="188"/>
      <c r="F226" s="188"/>
      <c r="G226" s="188"/>
      <c r="H226" s="188"/>
      <c r="I226" s="189"/>
      <c r="J226" s="111"/>
      <c r="K226" s="111"/>
      <c r="L226" s="111"/>
      <c r="M226" s="111"/>
      <c r="N226" s="111"/>
      <c r="O226" s="111"/>
      <c r="P226" s="111"/>
    </row>
    <row r="227" spans="1:16" ht="90" x14ac:dyDescent="0.25">
      <c r="A227" s="193"/>
      <c r="B227" s="118" t="s">
        <v>194</v>
      </c>
      <c r="C227" s="23">
        <v>78</v>
      </c>
      <c r="D227" s="120">
        <v>78</v>
      </c>
      <c r="E227" s="120">
        <v>43</v>
      </c>
      <c r="F227" s="27">
        <v>43</v>
      </c>
      <c r="G227" s="120"/>
      <c r="H227" s="120"/>
      <c r="I227" s="120"/>
      <c r="J227" s="111"/>
      <c r="K227" s="111">
        <v>43</v>
      </c>
      <c r="L227" s="111">
        <v>43</v>
      </c>
      <c r="M227" s="111"/>
      <c r="N227" s="111"/>
      <c r="O227" s="111"/>
      <c r="P227" s="111"/>
    </row>
    <row r="228" spans="1:16" ht="120" x14ac:dyDescent="0.25">
      <c r="A228" s="194"/>
      <c r="B228" s="118" t="s">
        <v>195</v>
      </c>
      <c r="C228" s="23">
        <v>15.2</v>
      </c>
      <c r="D228" s="120">
        <v>15.2</v>
      </c>
      <c r="E228" s="120">
        <v>2.8</v>
      </c>
      <c r="F228" s="27">
        <v>2.8</v>
      </c>
      <c r="G228" s="120"/>
      <c r="H228" s="120"/>
      <c r="I228" s="120"/>
      <c r="J228" s="111"/>
      <c r="K228" s="111">
        <v>2.8</v>
      </c>
      <c r="L228" s="111">
        <v>2.8</v>
      </c>
      <c r="M228" s="111"/>
      <c r="N228" s="111"/>
      <c r="O228" s="111"/>
      <c r="P228" s="111"/>
    </row>
    <row r="229" spans="1:16" ht="90" x14ac:dyDescent="0.25">
      <c r="A229" s="194"/>
      <c r="B229" s="118" t="s">
        <v>196</v>
      </c>
      <c r="C229" s="23">
        <v>32.700000000000003</v>
      </c>
      <c r="D229" s="27">
        <v>32.700000000000003</v>
      </c>
      <c r="E229" s="120">
        <v>32.700000000000003</v>
      </c>
      <c r="F229" s="27">
        <v>32.700000000000003</v>
      </c>
      <c r="G229" s="120"/>
      <c r="H229" s="120"/>
      <c r="I229" s="120"/>
      <c r="J229" s="111"/>
      <c r="K229" s="111">
        <v>32.700000000000003</v>
      </c>
      <c r="L229" s="111">
        <v>32.700000000000003</v>
      </c>
      <c r="M229" s="111"/>
      <c r="N229" s="111"/>
      <c r="O229" s="111"/>
      <c r="P229" s="111"/>
    </row>
    <row r="230" spans="1:16" ht="60" x14ac:dyDescent="0.25">
      <c r="A230" s="194"/>
      <c r="B230" s="118" t="s">
        <v>197</v>
      </c>
      <c r="C230" s="23"/>
      <c r="D230" s="120"/>
      <c r="E230" s="120"/>
      <c r="F230" s="27"/>
      <c r="G230" s="120"/>
      <c r="H230" s="120"/>
      <c r="I230" s="120"/>
      <c r="J230" s="111"/>
      <c r="K230" s="111"/>
      <c r="L230" s="111"/>
      <c r="M230" s="111"/>
      <c r="N230" s="111"/>
      <c r="O230" s="111"/>
      <c r="P230" s="111"/>
    </row>
    <row r="231" spans="1:16" ht="75" x14ac:dyDescent="0.25">
      <c r="A231" s="194"/>
      <c r="B231" s="118" t="s">
        <v>198</v>
      </c>
      <c r="C231" s="23"/>
      <c r="D231" s="120"/>
      <c r="E231" s="120"/>
      <c r="F231" s="27"/>
      <c r="G231" s="120"/>
      <c r="H231" s="120"/>
      <c r="I231" s="120"/>
      <c r="J231" s="111"/>
      <c r="K231" s="111"/>
      <c r="L231" s="111"/>
      <c r="M231" s="111"/>
      <c r="N231" s="111"/>
      <c r="O231" s="111"/>
      <c r="P231" s="111"/>
    </row>
    <row r="232" spans="1:16" ht="45" x14ac:dyDescent="0.25">
      <c r="A232" s="195"/>
      <c r="B232" s="118" t="s">
        <v>199</v>
      </c>
      <c r="C232" s="23"/>
      <c r="D232" s="120"/>
      <c r="E232" s="120"/>
      <c r="F232" s="27"/>
      <c r="G232" s="120"/>
      <c r="H232" s="120"/>
      <c r="I232" s="120"/>
      <c r="J232" s="111"/>
      <c r="K232" s="111"/>
      <c r="L232" s="111"/>
      <c r="M232" s="111"/>
      <c r="N232" s="111"/>
      <c r="O232" s="111"/>
      <c r="P232" s="111"/>
    </row>
    <row r="233" spans="1:16" ht="14.1" customHeight="1" x14ac:dyDescent="0.25">
      <c r="A233" s="119" t="s">
        <v>200</v>
      </c>
      <c r="B233" s="187" t="s">
        <v>201</v>
      </c>
      <c r="C233" s="188"/>
      <c r="D233" s="188"/>
      <c r="E233" s="188"/>
      <c r="F233" s="188"/>
      <c r="G233" s="188"/>
      <c r="H233" s="188"/>
      <c r="I233" s="189"/>
      <c r="J233" s="111"/>
      <c r="K233" s="111"/>
      <c r="L233" s="111"/>
      <c r="M233" s="111"/>
      <c r="N233" s="111"/>
      <c r="O233" s="111"/>
      <c r="P233" s="111"/>
    </row>
    <row r="234" spans="1:16" ht="45" x14ac:dyDescent="0.25">
      <c r="A234" s="193"/>
      <c r="B234" s="118" t="s">
        <v>202</v>
      </c>
      <c r="C234" s="23">
        <v>6058.2</v>
      </c>
      <c r="D234" s="120">
        <v>6058.2</v>
      </c>
      <c r="E234" s="120">
        <v>2575.4</v>
      </c>
      <c r="F234" s="27">
        <v>2575.4</v>
      </c>
      <c r="G234" s="120"/>
      <c r="H234" s="120"/>
      <c r="I234" s="120"/>
      <c r="J234" s="111"/>
      <c r="K234" s="111">
        <v>2575.4</v>
      </c>
      <c r="L234" s="111">
        <v>2575.4</v>
      </c>
      <c r="M234" s="111"/>
      <c r="N234" s="111"/>
      <c r="O234" s="111"/>
      <c r="P234" s="111"/>
    </row>
    <row r="235" spans="1:16" ht="75" x14ac:dyDescent="0.25">
      <c r="A235" s="194"/>
      <c r="B235" s="118" t="s">
        <v>203</v>
      </c>
      <c r="C235" s="23"/>
      <c r="D235" s="120"/>
      <c r="E235" s="120"/>
      <c r="F235" s="27"/>
      <c r="G235" s="120"/>
      <c r="H235" s="120"/>
      <c r="I235" s="120"/>
      <c r="J235" s="111"/>
      <c r="K235" s="111"/>
      <c r="L235" s="111"/>
      <c r="M235" s="111"/>
      <c r="N235" s="111"/>
      <c r="O235" s="111"/>
      <c r="P235" s="111"/>
    </row>
    <row r="236" spans="1:16" ht="60" x14ac:dyDescent="0.25">
      <c r="A236" s="194"/>
      <c r="B236" s="118" t="s">
        <v>204</v>
      </c>
      <c r="C236" s="23"/>
      <c r="D236" s="120"/>
      <c r="E236" s="120"/>
      <c r="F236" s="27"/>
      <c r="G236" s="120"/>
      <c r="H236" s="120"/>
      <c r="I236" s="120"/>
      <c r="J236" s="111"/>
      <c r="K236" s="111"/>
      <c r="L236" s="111"/>
      <c r="M236" s="111"/>
      <c r="N236" s="111"/>
      <c r="O236" s="111"/>
      <c r="P236" s="111"/>
    </row>
    <row r="237" spans="1:16" ht="90" x14ac:dyDescent="0.25">
      <c r="A237" s="194"/>
      <c r="B237" s="118" t="s">
        <v>205</v>
      </c>
      <c r="C237" s="23"/>
      <c r="D237" s="120"/>
      <c r="E237" s="120"/>
      <c r="F237" s="27"/>
      <c r="G237" s="120"/>
      <c r="H237" s="120"/>
      <c r="I237" s="120"/>
      <c r="J237" s="111"/>
      <c r="K237" s="111"/>
      <c r="L237" s="111"/>
      <c r="M237" s="111"/>
      <c r="N237" s="111"/>
      <c r="O237" s="111"/>
      <c r="P237" s="111"/>
    </row>
    <row r="238" spans="1:16" ht="90" x14ac:dyDescent="0.25">
      <c r="A238" s="194"/>
      <c r="B238" s="118" t="s">
        <v>206</v>
      </c>
      <c r="C238" s="23"/>
      <c r="D238" s="120"/>
      <c r="E238" s="120"/>
      <c r="F238" s="27"/>
      <c r="G238" s="120"/>
      <c r="H238" s="120"/>
      <c r="I238" s="120"/>
      <c r="J238" s="111"/>
      <c r="K238" s="111"/>
      <c r="L238" s="111"/>
      <c r="M238" s="111"/>
      <c r="N238" s="111"/>
      <c r="O238" s="111"/>
      <c r="P238" s="111"/>
    </row>
    <row r="239" spans="1:16" ht="165" x14ac:dyDescent="0.25">
      <c r="A239" s="194"/>
      <c r="B239" s="118" t="s">
        <v>207</v>
      </c>
      <c r="C239" s="23"/>
      <c r="D239" s="120"/>
      <c r="E239" s="120"/>
      <c r="F239" s="27"/>
      <c r="G239" s="120"/>
      <c r="H239" s="120"/>
      <c r="I239" s="120"/>
      <c r="J239" s="111"/>
      <c r="K239" s="111"/>
      <c r="L239" s="111"/>
      <c r="M239" s="111"/>
      <c r="N239" s="111"/>
      <c r="O239" s="111"/>
      <c r="P239" s="111"/>
    </row>
    <row r="240" spans="1:16" ht="120" x14ac:dyDescent="0.25">
      <c r="A240" s="194"/>
      <c r="B240" s="118" t="s">
        <v>208</v>
      </c>
      <c r="C240" s="23"/>
      <c r="D240" s="120"/>
      <c r="E240" s="120"/>
      <c r="F240" s="27"/>
      <c r="G240" s="120"/>
      <c r="H240" s="120"/>
      <c r="I240" s="120"/>
      <c r="J240" s="111"/>
      <c r="K240" s="111"/>
      <c r="L240" s="111"/>
      <c r="M240" s="111"/>
      <c r="N240" s="111"/>
      <c r="O240" s="111"/>
      <c r="P240" s="111"/>
    </row>
    <row r="241" spans="1:16" ht="240" x14ac:dyDescent="0.25">
      <c r="A241" s="195"/>
      <c r="B241" s="118" t="s">
        <v>209</v>
      </c>
      <c r="C241" s="23"/>
      <c r="D241" s="120"/>
      <c r="E241" s="120"/>
      <c r="F241" s="27"/>
      <c r="G241" s="120"/>
      <c r="H241" s="120"/>
      <c r="I241" s="120"/>
      <c r="J241" s="111"/>
      <c r="K241" s="111"/>
      <c r="L241" s="111"/>
      <c r="M241" s="111"/>
      <c r="N241" s="111"/>
      <c r="O241" s="111"/>
      <c r="P241" s="111"/>
    </row>
    <row r="242" spans="1:16" ht="14.1" customHeight="1" x14ac:dyDescent="0.25">
      <c r="A242" s="147" t="s">
        <v>41</v>
      </c>
      <c r="B242" s="148"/>
      <c r="C242" s="30">
        <f>SUM(C234:C241,C227:C232,C221:C225,C211:C219,C207:C209)</f>
        <v>60942.899999999994</v>
      </c>
      <c r="D242" s="30">
        <f t="shared" ref="D242:P242" si="13">SUM(D234:D241,D227:D232,D221:D225,D211:D219,D207:D209)</f>
        <v>57204.899999999994</v>
      </c>
      <c r="E242" s="30">
        <f t="shared" si="13"/>
        <v>29574.100000000006</v>
      </c>
      <c r="F242" s="30">
        <f t="shared" si="13"/>
        <v>28072.800000000003</v>
      </c>
      <c r="G242" s="30">
        <f t="shared" si="13"/>
        <v>0</v>
      </c>
      <c r="H242" s="30">
        <f t="shared" si="13"/>
        <v>0</v>
      </c>
      <c r="I242" s="30">
        <f t="shared" si="13"/>
        <v>688.59999999999991</v>
      </c>
      <c r="J242" s="30">
        <f t="shared" si="13"/>
        <v>812.7</v>
      </c>
      <c r="K242" s="30">
        <f t="shared" si="13"/>
        <v>28761.400000000005</v>
      </c>
      <c r="L242" s="30">
        <f t="shared" si="13"/>
        <v>28072.800000000003</v>
      </c>
      <c r="M242" s="30">
        <f t="shared" si="13"/>
        <v>0</v>
      </c>
      <c r="N242" s="30">
        <f t="shared" si="13"/>
        <v>0</v>
      </c>
      <c r="O242" s="30">
        <f t="shared" si="13"/>
        <v>688.59999999999991</v>
      </c>
      <c r="P242" s="30">
        <f t="shared" si="13"/>
        <v>0</v>
      </c>
    </row>
    <row r="243" spans="1:16" ht="30" x14ac:dyDescent="0.25">
      <c r="A243" s="119" t="s">
        <v>210</v>
      </c>
      <c r="B243" s="31" t="s">
        <v>211</v>
      </c>
      <c r="C243" s="10"/>
      <c r="D243" s="10"/>
      <c r="E243" s="10"/>
      <c r="F243" s="10"/>
      <c r="G243" s="10"/>
      <c r="H243" s="10"/>
      <c r="I243" s="11"/>
      <c r="J243" s="111"/>
      <c r="K243" s="111"/>
      <c r="L243" s="111"/>
      <c r="M243" s="111"/>
      <c r="N243" s="111"/>
      <c r="O243" s="111"/>
      <c r="P243" s="111"/>
    </row>
    <row r="244" spans="1:16" ht="14.1" customHeight="1" x14ac:dyDescent="0.25">
      <c r="A244" s="119" t="s">
        <v>212</v>
      </c>
      <c r="B244" s="196" t="s">
        <v>213</v>
      </c>
      <c r="C244" s="197"/>
      <c r="D244" s="197"/>
      <c r="E244" s="197"/>
      <c r="F244" s="197"/>
      <c r="G244" s="197"/>
      <c r="H244" s="197"/>
      <c r="I244" s="198"/>
      <c r="J244" s="111"/>
      <c r="K244" s="111"/>
      <c r="L244" s="111"/>
      <c r="M244" s="111"/>
      <c r="N244" s="111"/>
      <c r="O244" s="111"/>
      <c r="P244" s="111"/>
    </row>
    <row r="245" spans="1:16" ht="153.94999999999999" customHeight="1" x14ac:dyDescent="0.25">
      <c r="A245" s="193"/>
      <c r="B245" s="118" t="s">
        <v>214</v>
      </c>
      <c r="C245" s="23">
        <v>39.4</v>
      </c>
      <c r="D245" s="120">
        <v>34</v>
      </c>
      <c r="E245" s="120">
        <v>6.59</v>
      </c>
      <c r="F245" s="120">
        <v>4</v>
      </c>
      <c r="G245" s="120"/>
      <c r="H245" s="120">
        <v>2.59</v>
      </c>
      <c r="I245" s="120"/>
      <c r="J245" s="111"/>
      <c r="K245" s="120">
        <v>6.59</v>
      </c>
      <c r="L245" s="120">
        <v>4</v>
      </c>
      <c r="M245" s="120"/>
      <c r="N245" s="120">
        <v>2.59</v>
      </c>
      <c r="O245" s="111"/>
      <c r="P245" s="111"/>
    </row>
    <row r="246" spans="1:16" ht="60" x14ac:dyDescent="0.25">
      <c r="A246" s="194"/>
      <c r="B246" s="118" t="s">
        <v>215</v>
      </c>
      <c r="C246" s="23">
        <v>4135.3</v>
      </c>
      <c r="D246" s="27">
        <v>384</v>
      </c>
      <c r="E246" s="120">
        <v>2046.8</v>
      </c>
      <c r="F246" s="120">
        <v>149.6</v>
      </c>
      <c r="G246" s="120"/>
      <c r="H246" s="120">
        <v>1689.7</v>
      </c>
      <c r="I246" s="120">
        <v>207.5</v>
      </c>
      <c r="J246" s="111"/>
      <c r="K246" s="111">
        <v>2046.8</v>
      </c>
      <c r="L246" s="111">
        <v>149.6</v>
      </c>
      <c r="M246" s="111"/>
      <c r="N246" s="111">
        <v>1689.7</v>
      </c>
      <c r="O246" s="111">
        <v>207.5</v>
      </c>
      <c r="P246" s="111"/>
    </row>
    <row r="247" spans="1:16" ht="30" x14ac:dyDescent="0.25">
      <c r="A247" s="194"/>
      <c r="B247" s="118" t="s">
        <v>216</v>
      </c>
      <c r="C247" s="74"/>
      <c r="D247" s="74"/>
      <c r="E247" s="74"/>
      <c r="F247" s="74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1:16" ht="105" x14ac:dyDescent="0.25">
      <c r="A248" s="194"/>
      <c r="B248" s="118" t="s">
        <v>217</v>
      </c>
      <c r="C248" s="23">
        <v>770.3</v>
      </c>
      <c r="D248" s="120">
        <v>65.3</v>
      </c>
      <c r="E248" s="120">
        <v>359.48</v>
      </c>
      <c r="F248" s="120">
        <v>38.28</v>
      </c>
      <c r="G248" s="120"/>
      <c r="H248" s="120"/>
      <c r="I248" s="120">
        <v>321.2</v>
      </c>
      <c r="J248" s="111"/>
      <c r="K248" s="111">
        <v>359.48</v>
      </c>
      <c r="L248" s="111">
        <v>38.380000000000003</v>
      </c>
      <c r="M248" s="111"/>
      <c r="N248" s="111"/>
      <c r="O248" s="111">
        <v>321.2</v>
      </c>
      <c r="P248" s="111"/>
    </row>
    <row r="249" spans="1:16" ht="75" x14ac:dyDescent="0.25">
      <c r="A249" s="194"/>
      <c r="B249" s="118" t="s">
        <v>218</v>
      </c>
      <c r="C249" s="23"/>
      <c r="D249" s="120"/>
      <c r="E249" s="120"/>
      <c r="F249" s="120"/>
      <c r="G249" s="120"/>
      <c r="H249" s="120"/>
      <c r="I249" s="120"/>
      <c r="J249" s="111"/>
      <c r="K249" s="111"/>
      <c r="L249" s="111"/>
      <c r="M249" s="111"/>
      <c r="N249" s="111"/>
      <c r="O249" s="111"/>
      <c r="P249" s="111"/>
    </row>
    <row r="250" spans="1:16" ht="135" x14ac:dyDescent="0.25">
      <c r="A250" s="194"/>
      <c r="B250" s="118" t="s">
        <v>219</v>
      </c>
      <c r="C250" s="23"/>
      <c r="D250" s="120"/>
      <c r="E250" s="120"/>
      <c r="F250" s="120"/>
      <c r="G250" s="120"/>
      <c r="H250" s="120"/>
      <c r="I250" s="120"/>
      <c r="J250" s="111"/>
      <c r="K250" s="111"/>
      <c r="L250" s="111"/>
      <c r="M250" s="111"/>
      <c r="N250" s="111"/>
      <c r="O250" s="111"/>
      <c r="P250" s="111"/>
    </row>
    <row r="251" spans="1:16" ht="75" x14ac:dyDescent="0.25">
      <c r="A251" s="194"/>
      <c r="B251" s="118" t="s">
        <v>220</v>
      </c>
      <c r="C251" s="23">
        <v>11.5</v>
      </c>
      <c r="D251" s="120">
        <v>11.5</v>
      </c>
      <c r="E251" s="120">
        <v>5</v>
      </c>
      <c r="F251" s="120">
        <v>5</v>
      </c>
      <c r="G251" s="120"/>
      <c r="H251" s="120"/>
      <c r="I251" s="120"/>
      <c r="J251" s="111"/>
      <c r="K251" s="111">
        <v>5</v>
      </c>
      <c r="L251" s="111">
        <v>5</v>
      </c>
      <c r="M251" s="111"/>
      <c r="N251" s="111"/>
      <c r="O251" s="111"/>
      <c r="P251" s="111"/>
    </row>
    <row r="252" spans="1:16" ht="45" x14ac:dyDescent="0.25">
      <c r="A252" s="194"/>
      <c r="B252" s="118" t="s">
        <v>221</v>
      </c>
      <c r="C252" s="23"/>
      <c r="D252" s="120"/>
      <c r="E252" s="120"/>
      <c r="F252" s="120"/>
      <c r="G252" s="120"/>
      <c r="H252" s="120"/>
      <c r="I252" s="120"/>
      <c r="J252" s="111"/>
      <c r="K252" s="111"/>
      <c r="L252" s="111"/>
      <c r="M252" s="111"/>
      <c r="N252" s="111"/>
      <c r="O252" s="111"/>
      <c r="P252" s="111"/>
    </row>
    <row r="253" spans="1:16" ht="60" x14ac:dyDescent="0.25">
      <c r="A253" s="194"/>
      <c r="B253" s="118" t="s">
        <v>441</v>
      </c>
      <c r="C253" s="23">
        <v>32</v>
      </c>
      <c r="D253" s="120">
        <v>2</v>
      </c>
      <c r="E253" s="120">
        <v>9.69</v>
      </c>
      <c r="F253" s="120"/>
      <c r="G253" s="120"/>
      <c r="H253" s="120">
        <v>9.69</v>
      </c>
      <c r="I253" s="120"/>
      <c r="J253" s="111"/>
      <c r="K253" s="111">
        <v>9.69</v>
      </c>
      <c r="L253" s="111"/>
      <c r="M253" s="111"/>
      <c r="N253" s="111">
        <v>9.69</v>
      </c>
      <c r="O253" s="111"/>
      <c r="P253" s="111"/>
    </row>
    <row r="254" spans="1:16" ht="90" x14ac:dyDescent="0.25">
      <c r="A254" s="194"/>
      <c r="B254" s="118" t="s">
        <v>442</v>
      </c>
      <c r="C254" s="23">
        <v>19.5</v>
      </c>
      <c r="D254" s="120">
        <v>1.5</v>
      </c>
      <c r="E254" s="120">
        <v>11.67</v>
      </c>
      <c r="F254" s="120"/>
      <c r="G254" s="120"/>
      <c r="H254" s="120">
        <v>11.67</v>
      </c>
      <c r="I254" s="120"/>
      <c r="J254" s="111"/>
      <c r="K254" s="111">
        <v>11.67</v>
      </c>
      <c r="L254" s="111"/>
      <c r="M254" s="111"/>
      <c r="N254" s="111">
        <v>11.67</v>
      </c>
      <c r="O254" s="111"/>
      <c r="P254" s="111"/>
    </row>
    <row r="255" spans="1:16" ht="98.1" customHeight="1" x14ac:dyDescent="0.25">
      <c r="A255" s="194"/>
      <c r="B255" s="118" t="s">
        <v>222</v>
      </c>
      <c r="C255" s="23">
        <v>10</v>
      </c>
      <c r="D255" s="120">
        <v>10</v>
      </c>
      <c r="E255" s="120"/>
      <c r="F255" s="120"/>
      <c r="G255" s="120"/>
      <c r="H255" s="120"/>
      <c r="I255" s="120"/>
      <c r="J255" s="111"/>
      <c r="K255" s="111"/>
      <c r="L255" s="111"/>
      <c r="M255" s="111"/>
      <c r="N255" s="111"/>
      <c r="O255" s="111"/>
      <c r="P255" s="111"/>
    </row>
    <row r="256" spans="1:16" ht="120" x14ac:dyDescent="0.25">
      <c r="A256" s="194"/>
      <c r="B256" s="118" t="s">
        <v>223</v>
      </c>
      <c r="C256" s="23">
        <v>10</v>
      </c>
      <c r="D256" s="120">
        <v>10</v>
      </c>
      <c r="E256" s="120"/>
      <c r="F256" s="120"/>
      <c r="G256" s="120"/>
      <c r="H256" s="120"/>
      <c r="I256" s="120"/>
      <c r="J256" s="111"/>
      <c r="K256" s="111"/>
      <c r="L256" s="111"/>
      <c r="M256" s="111"/>
      <c r="N256" s="111"/>
      <c r="O256" s="111"/>
      <c r="P256" s="111"/>
    </row>
    <row r="257" spans="1:16" ht="45" x14ac:dyDescent="0.25">
      <c r="A257" s="194"/>
      <c r="B257" s="118" t="s">
        <v>224</v>
      </c>
      <c r="C257" s="23"/>
      <c r="D257" s="120"/>
      <c r="E257" s="120"/>
      <c r="F257" s="120"/>
      <c r="G257" s="120"/>
      <c r="H257" s="120"/>
      <c r="I257" s="120"/>
      <c r="J257" s="111"/>
      <c r="K257" s="111"/>
      <c r="L257" s="111"/>
      <c r="M257" s="111"/>
      <c r="N257" s="111"/>
      <c r="O257" s="111"/>
      <c r="P257" s="111"/>
    </row>
    <row r="258" spans="1:16" ht="45" x14ac:dyDescent="0.25">
      <c r="A258" s="194"/>
      <c r="B258" s="118" t="s">
        <v>225</v>
      </c>
      <c r="C258" s="23"/>
      <c r="D258" s="120"/>
      <c r="E258" s="120"/>
      <c r="F258" s="120"/>
      <c r="G258" s="120"/>
      <c r="H258" s="120"/>
      <c r="I258" s="120"/>
      <c r="J258" s="111"/>
      <c r="K258" s="111"/>
      <c r="L258" s="111"/>
      <c r="M258" s="111"/>
      <c r="N258" s="111"/>
      <c r="O258" s="111"/>
      <c r="P258" s="111"/>
    </row>
    <row r="259" spans="1:16" ht="45" x14ac:dyDescent="0.25">
      <c r="A259" s="195"/>
      <c r="B259" s="118" t="s">
        <v>226</v>
      </c>
      <c r="C259" s="23">
        <v>43</v>
      </c>
      <c r="D259" s="120">
        <v>15</v>
      </c>
      <c r="E259" s="120">
        <v>19.75</v>
      </c>
      <c r="F259" s="120"/>
      <c r="G259" s="120"/>
      <c r="H259" s="120">
        <v>19.75</v>
      </c>
      <c r="I259" s="120"/>
      <c r="J259" s="111"/>
      <c r="K259" s="111">
        <v>19.75</v>
      </c>
      <c r="L259" s="111"/>
      <c r="M259" s="111"/>
      <c r="N259" s="111">
        <v>19.75</v>
      </c>
      <c r="O259" s="111"/>
      <c r="P259" s="111"/>
    </row>
    <row r="260" spans="1:16" ht="60" x14ac:dyDescent="0.25">
      <c r="A260" s="121"/>
      <c r="B260" s="118" t="s">
        <v>443</v>
      </c>
      <c r="C260" s="23">
        <v>5</v>
      </c>
      <c r="D260" s="120">
        <v>5</v>
      </c>
      <c r="E260" s="120">
        <v>5</v>
      </c>
      <c r="F260" s="120">
        <v>5</v>
      </c>
      <c r="G260" s="120"/>
      <c r="H260" s="120"/>
      <c r="I260" s="120"/>
      <c r="J260" s="111"/>
      <c r="K260" s="111">
        <v>5</v>
      </c>
      <c r="L260" s="111">
        <v>5</v>
      </c>
      <c r="M260" s="111"/>
      <c r="N260" s="111"/>
      <c r="O260" s="111"/>
      <c r="P260" s="111"/>
    </row>
    <row r="261" spans="1:16" ht="14.1" customHeight="1" x14ac:dyDescent="0.25">
      <c r="A261" s="119" t="s">
        <v>227</v>
      </c>
      <c r="B261" s="199" t="s">
        <v>228</v>
      </c>
      <c r="C261" s="200"/>
      <c r="D261" s="200"/>
      <c r="E261" s="200"/>
      <c r="F261" s="200"/>
      <c r="G261" s="200"/>
      <c r="H261" s="200"/>
      <c r="I261" s="201"/>
      <c r="J261" s="111"/>
      <c r="K261" s="111"/>
      <c r="L261" s="111"/>
      <c r="M261" s="111"/>
      <c r="N261" s="111"/>
      <c r="O261" s="111"/>
      <c r="P261" s="111"/>
    </row>
    <row r="262" spans="1:16" ht="45" x14ac:dyDescent="0.25">
      <c r="A262" s="193"/>
      <c r="B262" s="118" t="s">
        <v>229</v>
      </c>
      <c r="C262" s="23"/>
      <c r="D262" s="120"/>
      <c r="E262" s="120"/>
      <c r="F262" s="120"/>
      <c r="G262" s="120"/>
      <c r="H262" s="120"/>
      <c r="I262" s="120"/>
      <c r="J262" s="111"/>
      <c r="K262" s="111"/>
      <c r="L262" s="111"/>
      <c r="M262" s="111"/>
      <c r="N262" s="111"/>
      <c r="O262" s="111"/>
      <c r="P262" s="111"/>
    </row>
    <row r="263" spans="1:16" ht="75" x14ac:dyDescent="0.25">
      <c r="A263" s="194"/>
      <c r="B263" s="118" t="s">
        <v>230</v>
      </c>
      <c r="C263" s="74"/>
      <c r="D263" s="74"/>
      <c r="E263" s="120"/>
      <c r="F263" s="120"/>
      <c r="G263" s="120"/>
      <c r="H263" s="120"/>
      <c r="I263" s="120"/>
      <c r="J263" s="111"/>
      <c r="K263" s="111"/>
      <c r="L263" s="111"/>
      <c r="M263" s="111"/>
      <c r="N263" s="111"/>
      <c r="O263" s="111"/>
      <c r="P263" s="111"/>
    </row>
    <row r="264" spans="1:16" ht="225" x14ac:dyDescent="0.25">
      <c r="A264" s="194"/>
      <c r="B264" s="118" t="s">
        <v>231</v>
      </c>
      <c r="C264" s="23">
        <v>5</v>
      </c>
      <c r="D264" s="120">
        <v>5</v>
      </c>
      <c r="E264" s="120"/>
      <c r="F264" s="120"/>
      <c r="G264" s="120"/>
      <c r="H264" s="120"/>
      <c r="I264" s="120"/>
      <c r="J264" s="111"/>
      <c r="K264" s="111"/>
      <c r="L264" s="111"/>
      <c r="M264" s="111"/>
      <c r="N264" s="111"/>
      <c r="O264" s="111"/>
      <c r="P264" s="111"/>
    </row>
    <row r="265" spans="1:16" ht="45" x14ac:dyDescent="0.25">
      <c r="A265" s="194"/>
      <c r="B265" s="118" t="s">
        <v>232</v>
      </c>
      <c r="C265" s="23"/>
      <c r="D265" s="120"/>
      <c r="E265" s="120"/>
      <c r="F265" s="120"/>
      <c r="G265" s="120"/>
      <c r="H265" s="120"/>
      <c r="I265" s="120"/>
      <c r="J265" s="111"/>
      <c r="K265" s="111"/>
      <c r="L265" s="111"/>
      <c r="M265" s="111"/>
      <c r="N265" s="111"/>
      <c r="O265" s="111"/>
      <c r="P265" s="111"/>
    </row>
    <row r="266" spans="1:16" ht="75" x14ac:dyDescent="0.25">
      <c r="A266" s="194"/>
      <c r="B266" s="118" t="s">
        <v>233</v>
      </c>
      <c r="C266" s="23"/>
      <c r="D266" s="120"/>
      <c r="E266" s="120"/>
      <c r="F266" s="120"/>
      <c r="G266" s="120"/>
      <c r="H266" s="120"/>
      <c r="I266" s="120"/>
      <c r="J266" s="111"/>
      <c r="K266" s="111"/>
      <c r="L266" s="111"/>
      <c r="M266" s="111"/>
      <c r="N266" s="111"/>
      <c r="O266" s="111"/>
      <c r="P266" s="111"/>
    </row>
    <row r="267" spans="1:16" ht="45" x14ac:dyDescent="0.25">
      <c r="A267" s="194"/>
      <c r="B267" s="118" t="s">
        <v>234</v>
      </c>
      <c r="C267" s="23">
        <v>30</v>
      </c>
      <c r="D267" s="120">
        <v>30</v>
      </c>
      <c r="E267" s="120">
        <v>27.12</v>
      </c>
      <c r="F267" s="120">
        <v>27.12</v>
      </c>
      <c r="G267" s="120"/>
      <c r="H267" s="120"/>
      <c r="I267" s="120"/>
      <c r="J267" s="111"/>
      <c r="K267" s="111">
        <v>27.12</v>
      </c>
      <c r="L267" s="111">
        <v>27.12</v>
      </c>
      <c r="M267" s="111"/>
      <c r="N267" s="111"/>
      <c r="O267" s="111"/>
      <c r="P267" s="111"/>
    </row>
    <row r="268" spans="1:16" ht="105" x14ac:dyDescent="0.25">
      <c r="A268" s="194"/>
      <c r="B268" s="118" t="s">
        <v>235</v>
      </c>
      <c r="C268" s="23">
        <v>2</v>
      </c>
      <c r="D268" s="120">
        <v>2</v>
      </c>
      <c r="E268" s="120"/>
      <c r="F268" s="120"/>
      <c r="G268" s="120"/>
      <c r="H268" s="120"/>
      <c r="I268" s="120"/>
      <c r="J268" s="111"/>
      <c r="K268" s="111"/>
      <c r="L268" s="111"/>
      <c r="M268" s="111"/>
      <c r="N268" s="111"/>
      <c r="O268" s="111"/>
      <c r="P268" s="111"/>
    </row>
    <row r="269" spans="1:16" ht="75" x14ac:dyDescent="0.25">
      <c r="A269" s="194"/>
      <c r="B269" s="118" t="s">
        <v>236</v>
      </c>
      <c r="C269" s="23">
        <v>10</v>
      </c>
      <c r="D269" s="120">
        <v>10</v>
      </c>
      <c r="E269" s="120">
        <v>7.3</v>
      </c>
      <c r="F269" s="120">
        <v>7.3</v>
      </c>
      <c r="G269" s="120"/>
      <c r="H269" s="120"/>
      <c r="I269" s="120"/>
      <c r="J269" s="111"/>
      <c r="K269" s="111">
        <v>7.3</v>
      </c>
      <c r="L269" s="111">
        <v>7.3</v>
      </c>
      <c r="M269" s="111"/>
      <c r="N269" s="111"/>
      <c r="O269" s="111"/>
      <c r="P269" s="111"/>
    </row>
    <row r="270" spans="1:16" ht="45" x14ac:dyDescent="0.25">
      <c r="A270" s="194"/>
      <c r="B270" s="118" t="s">
        <v>237</v>
      </c>
      <c r="C270" s="23"/>
      <c r="D270" s="120"/>
      <c r="E270" s="120"/>
      <c r="F270" s="120"/>
      <c r="G270" s="120"/>
      <c r="H270" s="120"/>
      <c r="I270" s="120"/>
      <c r="J270" s="111"/>
      <c r="K270" s="111"/>
      <c r="L270" s="111"/>
      <c r="M270" s="111"/>
      <c r="N270" s="111"/>
      <c r="O270" s="111"/>
      <c r="P270" s="111"/>
    </row>
    <row r="271" spans="1:16" ht="60" x14ac:dyDescent="0.25">
      <c r="A271" s="194"/>
      <c r="B271" s="118" t="s">
        <v>238</v>
      </c>
      <c r="C271" s="23"/>
      <c r="D271" s="120"/>
      <c r="E271" s="120"/>
      <c r="F271" s="120"/>
      <c r="G271" s="120"/>
      <c r="H271" s="120"/>
      <c r="I271" s="120"/>
      <c r="J271" s="111"/>
      <c r="K271" s="111"/>
      <c r="L271" s="111"/>
      <c r="M271" s="111"/>
      <c r="N271" s="111"/>
      <c r="O271" s="111"/>
      <c r="P271" s="111"/>
    </row>
    <row r="272" spans="1:16" ht="90" x14ac:dyDescent="0.25">
      <c r="A272" s="194"/>
      <c r="B272" s="118" t="s">
        <v>239</v>
      </c>
      <c r="C272" s="23">
        <v>11</v>
      </c>
      <c r="D272" s="120">
        <v>11</v>
      </c>
      <c r="E272" s="120">
        <v>11</v>
      </c>
      <c r="F272" s="120">
        <v>11</v>
      </c>
      <c r="G272" s="120"/>
      <c r="H272" s="120"/>
      <c r="I272" s="120"/>
      <c r="J272" s="111"/>
      <c r="K272" s="111">
        <v>11</v>
      </c>
      <c r="L272" s="111">
        <v>11</v>
      </c>
      <c r="M272" s="111"/>
      <c r="N272" s="111"/>
      <c r="O272" s="111"/>
      <c r="P272" s="111"/>
    </row>
    <row r="273" spans="1:16" ht="105" x14ac:dyDescent="0.25">
      <c r="A273" s="194"/>
      <c r="B273" s="118" t="s">
        <v>240</v>
      </c>
      <c r="C273" s="23"/>
      <c r="D273" s="120"/>
      <c r="E273" s="120"/>
      <c r="F273" s="120"/>
      <c r="G273" s="120"/>
      <c r="H273" s="120"/>
      <c r="I273" s="120"/>
      <c r="J273" s="111"/>
      <c r="K273" s="111"/>
      <c r="L273" s="111"/>
      <c r="M273" s="111"/>
      <c r="N273" s="111"/>
      <c r="O273" s="111"/>
      <c r="P273" s="111"/>
    </row>
    <row r="274" spans="1:16" ht="105" x14ac:dyDescent="0.25">
      <c r="A274" s="194"/>
      <c r="B274" s="118" t="s">
        <v>241</v>
      </c>
      <c r="C274" s="23"/>
      <c r="D274" s="120"/>
      <c r="E274" s="120"/>
      <c r="F274" s="120"/>
      <c r="G274" s="120"/>
      <c r="H274" s="120"/>
      <c r="I274" s="120"/>
      <c r="J274" s="111"/>
      <c r="K274" s="111"/>
      <c r="L274" s="111"/>
      <c r="M274" s="111"/>
      <c r="N274" s="111"/>
      <c r="O274" s="111"/>
      <c r="P274" s="111"/>
    </row>
    <row r="275" spans="1:16" ht="45" x14ac:dyDescent="0.25">
      <c r="A275" s="195"/>
      <c r="B275" s="118" t="s">
        <v>242</v>
      </c>
      <c r="C275" s="23"/>
      <c r="D275" s="120"/>
      <c r="E275" s="120"/>
      <c r="F275" s="120"/>
      <c r="G275" s="120"/>
      <c r="H275" s="120"/>
      <c r="I275" s="120"/>
      <c r="J275" s="111"/>
      <c r="K275" s="111"/>
      <c r="L275" s="111"/>
      <c r="M275" s="111"/>
      <c r="N275" s="111"/>
      <c r="O275" s="111"/>
      <c r="P275" s="111"/>
    </row>
    <row r="276" spans="1:16" ht="14.1" customHeight="1" x14ac:dyDescent="0.25">
      <c r="A276" s="119" t="s">
        <v>243</v>
      </c>
      <c r="B276" s="190" t="s">
        <v>244</v>
      </c>
      <c r="C276" s="191"/>
      <c r="D276" s="191"/>
      <c r="E276" s="191"/>
      <c r="F276" s="191"/>
      <c r="G276" s="191"/>
      <c r="H276" s="191"/>
      <c r="I276" s="192"/>
      <c r="J276" s="111"/>
      <c r="K276" s="111"/>
      <c r="L276" s="111"/>
      <c r="M276" s="111"/>
      <c r="N276" s="111"/>
      <c r="O276" s="111"/>
      <c r="P276" s="111"/>
    </row>
    <row r="277" spans="1:16" ht="75" x14ac:dyDescent="0.25">
      <c r="A277" s="193"/>
      <c r="B277" s="118" t="s">
        <v>245</v>
      </c>
      <c r="C277" s="23"/>
      <c r="D277" s="120"/>
      <c r="E277" s="120"/>
      <c r="F277" s="120"/>
      <c r="G277" s="120"/>
      <c r="H277" s="120"/>
      <c r="I277" s="120"/>
      <c r="J277" s="111"/>
      <c r="K277" s="111"/>
      <c r="L277" s="111"/>
      <c r="M277" s="111"/>
      <c r="N277" s="111"/>
      <c r="O277" s="111"/>
      <c r="P277" s="111"/>
    </row>
    <row r="278" spans="1:16" ht="60" x14ac:dyDescent="0.25">
      <c r="A278" s="194"/>
      <c r="B278" s="118" t="s">
        <v>246</v>
      </c>
      <c r="C278" s="23"/>
      <c r="D278" s="120"/>
      <c r="E278" s="120"/>
      <c r="F278" s="120"/>
      <c r="G278" s="120"/>
      <c r="H278" s="120"/>
      <c r="I278" s="120"/>
      <c r="J278" s="111"/>
      <c r="K278" s="111"/>
      <c r="L278" s="111"/>
      <c r="M278" s="111"/>
      <c r="N278" s="111"/>
      <c r="O278" s="111"/>
      <c r="P278" s="111"/>
    </row>
    <row r="279" spans="1:16" ht="105" x14ac:dyDescent="0.25">
      <c r="A279" s="194"/>
      <c r="B279" s="118" t="s">
        <v>247</v>
      </c>
      <c r="C279" s="23">
        <v>5</v>
      </c>
      <c r="D279" s="120">
        <v>5</v>
      </c>
      <c r="E279" s="120"/>
      <c r="F279" s="120"/>
      <c r="G279" s="120"/>
      <c r="H279" s="120"/>
      <c r="I279" s="120"/>
      <c r="J279" s="111"/>
      <c r="K279" s="111"/>
      <c r="L279" s="111"/>
      <c r="M279" s="111"/>
      <c r="N279" s="111"/>
      <c r="O279" s="111"/>
      <c r="P279" s="111"/>
    </row>
    <row r="280" spans="1:16" ht="75" x14ac:dyDescent="0.25">
      <c r="A280" s="194"/>
      <c r="B280" s="118" t="s">
        <v>248</v>
      </c>
      <c r="C280" s="23"/>
      <c r="D280" s="120"/>
      <c r="E280" s="120"/>
      <c r="F280" s="120"/>
      <c r="G280" s="120"/>
      <c r="H280" s="120"/>
      <c r="I280" s="120"/>
      <c r="J280" s="111"/>
      <c r="K280" s="111"/>
      <c r="L280" s="111"/>
      <c r="M280" s="111"/>
      <c r="N280" s="111"/>
      <c r="O280" s="111"/>
      <c r="P280" s="111"/>
    </row>
    <row r="281" spans="1:16" ht="75" x14ac:dyDescent="0.25">
      <c r="A281" s="194"/>
      <c r="B281" s="118" t="s">
        <v>249</v>
      </c>
      <c r="C281" s="23">
        <v>4455.2</v>
      </c>
      <c r="D281" s="120">
        <v>1134.8</v>
      </c>
      <c r="E281" s="120">
        <v>2255.9</v>
      </c>
      <c r="F281" s="120">
        <v>510.7</v>
      </c>
      <c r="G281" s="120"/>
      <c r="H281" s="120">
        <v>1670.2</v>
      </c>
      <c r="I281" s="120">
        <v>75</v>
      </c>
      <c r="J281" s="111"/>
      <c r="K281" s="111">
        <v>2255.9</v>
      </c>
      <c r="L281" s="111">
        <v>510.7</v>
      </c>
      <c r="M281" s="111"/>
      <c r="N281" s="111">
        <v>1670.2</v>
      </c>
      <c r="O281" s="111">
        <v>75</v>
      </c>
      <c r="P281" s="111"/>
    </row>
    <row r="282" spans="1:16" ht="75" x14ac:dyDescent="0.25">
      <c r="A282" s="194"/>
      <c r="B282" s="118" t="s">
        <v>250</v>
      </c>
      <c r="C282" s="23"/>
      <c r="D282" s="120"/>
      <c r="E282" s="120"/>
      <c r="F282" s="120"/>
      <c r="G282" s="120"/>
      <c r="H282" s="120"/>
      <c r="I282" s="120"/>
      <c r="J282" s="111"/>
      <c r="K282" s="111"/>
      <c r="L282" s="111"/>
      <c r="M282" s="111"/>
      <c r="N282" s="111"/>
      <c r="O282" s="111"/>
      <c r="P282" s="111"/>
    </row>
    <row r="283" spans="1:16" ht="45" x14ac:dyDescent="0.25">
      <c r="A283" s="194"/>
      <c r="B283" s="118" t="s">
        <v>251</v>
      </c>
      <c r="C283" s="23"/>
      <c r="D283" s="120"/>
      <c r="E283" s="120"/>
      <c r="F283" s="120"/>
      <c r="G283" s="120"/>
      <c r="H283" s="120"/>
      <c r="I283" s="120"/>
      <c r="J283" s="111"/>
      <c r="K283" s="111"/>
      <c r="L283" s="111"/>
      <c r="M283" s="111"/>
      <c r="N283" s="111"/>
      <c r="O283" s="111"/>
      <c r="P283" s="111"/>
    </row>
    <row r="284" spans="1:16" x14ac:dyDescent="0.25">
      <c r="A284" s="194"/>
      <c r="B284" s="118" t="s">
        <v>252</v>
      </c>
      <c r="C284" s="23"/>
      <c r="D284" s="120"/>
      <c r="E284" s="120"/>
      <c r="F284" s="120"/>
      <c r="G284" s="120"/>
      <c r="H284" s="120"/>
      <c r="I284" s="120"/>
      <c r="J284" s="111"/>
      <c r="K284" s="111"/>
      <c r="L284" s="111"/>
      <c r="M284" s="111"/>
      <c r="N284" s="111"/>
      <c r="O284" s="111"/>
      <c r="P284" s="111"/>
    </row>
    <row r="285" spans="1:16" ht="120" x14ac:dyDescent="0.25">
      <c r="A285" s="195"/>
      <c r="B285" s="118" t="s">
        <v>253</v>
      </c>
      <c r="C285" s="23"/>
      <c r="D285" s="120"/>
      <c r="E285" s="120"/>
      <c r="F285" s="120"/>
      <c r="G285" s="120"/>
      <c r="H285" s="120"/>
      <c r="I285" s="120"/>
      <c r="J285" s="111"/>
      <c r="K285" s="111"/>
      <c r="L285" s="111"/>
      <c r="M285" s="111"/>
      <c r="N285" s="111"/>
      <c r="O285" s="111"/>
      <c r="P285" s="111"/>
    </row>
    <row r="286" spans="1:16" ht="14.1" customHeight="1" x14ac:dyDescent="0.25">
      <c r="A286" s="147" t="s">
        <v>41</v>
      </c>
      <c r="B286" s="148"/>
      <c r="C286" s="106">
        <f t="shared" ref="C286:P286" si="14">SUM(C277:C281,C262:C275,C245:C260)</f>
        <v>9594.1999999999989</v>
      </c>
      <c r="D286" s="106">
        <f t="shared" si="14"/>
        <v>1736.1</v>
      </c>
      <c r="E286" s="106">
        <f t="shared" si="14"/>
        <v>4765.3</v>
      </c>
      <c r="F286" s="106">
        <f t="shared" si="14"/>
        <v>757.99999999999989</v>
      </c>
      <c r="G286" s="106">
        <f t="shared" si="14"/>
        <v>0</v>
      </c>
      <c r="H286" s="106">
        <f t="shared" si="14"/>
        <v>3403.6</v>
      </c>
      <c r="I286" s="106">
        <f t="shared" si="14"/>
        <v>603.70000000000005</v>
      </c>
      <c r="J286" s="106">
        <f t="shared" si="14"/>
        <v>0</v>
      </c>
      <c r="K286" s="106">
        <f t="shared" si="14"/>
        <v>4765.3</v>
      </c>
      <c r="L286" s="106">
        <f t="shared" si="14"/>
        <v>758.09999999999991</v>
      </c>
      <c r="M286" s="106">
        <f t="shared" si="14"/>
        <v>0</v>
      </c>
      <c r="N286" s="106">
        <f t="shared" si="14"/>
        <v>3403.6</v>
      </c>
      <c r="O286" s="106">
        <f t="shared" si="14"/>
        <v>603.70000000000005</v>
      </c>
      <c r="P286" s="106">
        <f t="shared" si="14"/>
        <v>0</v>
      </c>
    </row>
    <row r="287" spans="1:16" s="81" customFormat="1" ht="75" x14ac:dyDescent="0.25">
      <c r="A287" s="116"/>
      <c r="B287" s="47" t="s">
        <v>476</v>
      </c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</row>
    <row r="288" spans="1:16" s="81" customFormat="1" x14ac:dyDescent="0.25">
      <c r="A288" s="116"/>
      <c r="B288" s="133" t="s">
        <v>485</v>
      </c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5"/>
    </row>
    <row r="289" spans="1:16" s="81" customFormat="1" ht="30" x14ac:dyDescent="0.25">
      <c r="A289" s="116"/>
      <c r="B289" s="3" t="s">
        <v>477</v>
      </c>
      <c r="C289" s="19">
        <v>2182.1</v>
      </c>
      <c r="D289" s="57">
        <v>1785.1</v>
      </c>
      <c r="E289" s="62">
        <v>730.4</v>
      </c>
      <c r="F289" s="62">
        <v>730.4</v>
      </c>
      <c r="G289" s="62"/>
      <c r="H289" s="62"/>
      <c r="I289" s="62"/>
      <c r="J289" s="62"/>
      <c r="K289" s="62">
        <v>346</v>
      </c>
      <c r="L289" s="62">
        <v>346</v>
      </c>
      <c r="M289" s="63"/>
      <c r="N289" s="61"/>
      <c r="O289" s="61"/>
      <c r="P289" s="61"/>
    </row>
    <row r="290" spans="1:16" s="81" customFormat="1" ht="45" x14ac:dyDescent="0.25">
      <c r="A290" s="116"/>
      <c r="B290" s="3" t="s">
        <v>478</v>
      </c>
      <c r="C290" s="19">
        <v>360.9</v>
      </c>
      <c r="D290" s="57">
        <v>360.9</v>
      </c>
      <c r="E290" s="57"/>
      <c r="F290" s="57"/>
      <c r="G290" s="57"/>
      <c r="H290" s="57"/>
      <c r="I290" s="57"/>
      <c r="J290" s="57"/>
      <c r="K290" s="57"/>
      <c r="L290" s="57"/>
      <c r="M290" s="61"/>
      <c r="N290" s="61"/>
      <c r="O290" s="61"/>
      <c r="P290" s="61"/>
    </row>
    <row r="291" spans="1:16" s="81" customFormat="1" ht="45" x14ac:dyDescent="0.25">
      <c r="A291" s="116"/>
      <c r="B291" s="3" t="s">
        <v>479</v>
      </c>
      <c r="C291" s="19">
        <v>263.8</v>
      </c>
      <c r="D291" s="57">
        <v>263.8</v>
      </c>
      <c r="E291" s="57">
        <v>263.8</v>
      </c>
      <c r="F291" s="57">
        <v>263.8</v>
      </c>
      <c r="G291" s="57"/>
      <c r="H291" s="57"/>
      <c r="I291" s="57"/>
      <c r="J291" s="57"/>
      <c r="K291" s="57"/>
      <c r="L291" s="57"/>
      <c r="M291" s="61"/>
      <c r="N291" s="61"/>
      <c r="O291" s="61"/>
      <c r="P291" s="61"/>
    </row>
    <row r="292" spans="1:16" s="81" customFormat="1" ht="45" x14ac:dyDescent="0.25">
      <c r="A292" s="116"/>
      <c r="B292" s="3" t="s">
        <v>480</v>
      </c>
      <c r="C292" s="19">
        <v>226.5</v>
      </c>
      <c r="D292" s="57">
        <v>226.5</v>
      </c>
      <c r="E292" s="57">
        <v>159.5</v>
      </c>
      <c r="F292" s="57">
        <v>159.5</v>
      </c>
      <c r="G292" s="57"/>
      <c r="H292" s="57"/>
      <c r="I292" s="57"/>
      <c r="J292" s="57"/>
      <c r="K292" s="57">
        <v>159.5</v>
      </c>
      <c r="L292" s="57">
        <v>159.5</v>
      </c>
      <c r="M292" s="61"/>
      <c r="N292" s="61"/>
      <c r="O292" s="61"/>
      <c r="P292" s="61"/>
    </row>
    <row r="293" spans="1:16" s="81" customFormat="1" ht="45" x14ac:dyDescent="0.25">
      <c r="A293" s="116"/>
      <c r="B293" s="3" t="s">
        <v>481</v>
      </c>
      <c r="C293" s="19">
        <v>180</v>
      </c>
      <c r="D293" s="57">
        <v>180</v>
      </c>
      <c r="E293" s="57"/>
      <c r="F293" s="57"/>
      <c r="G293" s="57"/>
      <c r="H293" s="57"/>
      <c r="I293" s="57"/>
      <c r="J293" s="57"/>
      <c r="K293" s="57"/>
      <c r="L293" s="57"/>
      <c r="M293" s="61"/>
      <c r="N293" s="61"/>
      <c r="O293" s="61"/>
      <c r="P293" s="61"/>
    </row>
    <row r="294" spans="1:16" s="109" customFormat="1" ht="60" x14ac:dyDescent="0.25">
      <c r="A294" s="102"/>
      <c r="B294" s="99" t="s">
        <v>482</v>
      </c>
      <c r="C294" s="107">
        <v>484.5</v>
      </c>
      <c r="D294" s="62">
        <v>484.5</v>
      </c>
      <c r="E294" s="62">
        <v>484.5</v>
      </c>
      <c r="F294" s="62">
        <v>484.5</v>
      </c>
      <c r="G294" s="62"/>
      <c r="H294" s="62"/>
      <c r="I294" s="62"/>
      <c r="J294" s="62"/>
      <c r="K294" s="62">
        <v>484.5</v>
      </c>
      <c r="L294" s="62">
        <v>484.5</v>
      </c>
      <c r="M294" s="108"/>
      <c r="N294" s="108"/>
      <c r="O294" s="108"/>
      <c r="P294" s="108"/>
    </row>
    <row r="295" spans="1:16" s="81" customFormat="1" ht="14.1" customHeight="1" x14ac:dyDescent="0.25">
      <c r="A295" s="116"/>
      <c r="B295" s="173" t="s">
        <v>483</v>
      </c>
      <c r="C295" s="174"/>
      <c r="D295" s="174"/>
      <c r="E295" s="174"/>
      <c r="F295" s="174"/>
      <c r="G295" s="174"/>
      <c r="H295" s="174"/>
      <c r="I295" s="174"/>
      <c r="J295" s="174"/>
      <c r="K295" s="174"/>
      <c r="L295" s="174"/>
      <c r="M295" s="174"/>
      <c r="N295" s="174"/>
      <c r="O295" s="174"/>
      <c r="P295" s="175"/>
    </row>
    <row r="296" spans="1:16" s="81" customFormat="1" ht="45" x14ac:dyDescent="0.25">
      <c r="A296" s="116"/>
      <c r="B296" s="3" t="s">
        <v>484</v>
      </c>
      <c r="C296" s="19">
        <v>266</v>
      </c>
      <c r="D296" s="57">
        <v>26.6</v>
      </c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</row>
    <row r="297" spans="1:16" s="81" customFormat="1" ht="45" x14ac:dyDescent="0.25">
      <c r="A297" s="116"/>
      <c r="B297" s="3" t="s">
        <v>602</v>
      </c>
      <c r="C297" s="19">
        <v>327.8</v>
      </c>
      <c r="D297" s="57">
        <v>32.799999999999997</v>
      </c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</row>
    <row r="298" spans="1:16" s="81" customFormat="1" ht="45" x14ac:dyDescent="0.25">
      <c r="A298" s="116"/>
      <c r="B298" s="3" t="s">
        <v>603</v>
      </c>
      <c r="C298" s="19">
        <v>156.5</v>
      </c>
      <c r="D298" s="57">
        <v>15.7</v>
      </c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</row>
    <row r="299" spans="1:16" s="81" customFormat="1" ht="45" x14ac:dyDescent="0.25">
      <c r="A299" s="116"/>
      <c r="B299" s="3" t="s">
        <v>604</v>
      </c>
      <c r="C299" s="19">
        <v>253.1</v>
      </c>
      <c r="D299" s="57">
        <v>25.3</v>
      </c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</row>
    <row r="300" spans="1:16" s="81" customFormat="1" ht="90" x14ac:dyDescent="0.25">
      <c r="A300" s="116"/>
      <c r="B300" s="3" t="s">
        <v>605</v>
      </c>
      <c r="C300" s="19">
        <v>331.5</v>
      </c>
      <c r="D300" s="57">
        <v>33.1</v>
      </c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</row>
    <row r="301" spans="1:16" s="81" customFormat="1" ht="45" x14ac:dyDescent="0.25">
      <c r="A301" s="116"/>
      <c r="B301" s="3" t="s">
        <v>606</v>
      </c>
      <c r="C301" s="19">
        <v>110</v>
      </c>
      <c r="D301" s="57">
        <v>110</v>
      </c>
      <c r="E301" s="57">
        <v>110</v>
      </c>
      <c r="F301" s="57">
        <v>110</v>
      </c>
      <c r="G301" s="57"/>
      <c r="H301" s="57"/>
      <c r="I301" s="57"/>
      <c r="J301" s="57"/>
      <c r="K301" s="57">
        <v>110</v>
      </c>
      <c r="L301" s="57">
        <v>110</v>
      </c>
      <c r="M301" s="57"/>
      <c r="N301" s="57"/>
      <c r="O301" s="57"/>
      <c r="P301" s="57"/>
    </row>
    <row r="302" spans="1:16" s="81" customFormat="1" ht="45" x14ac:dyDescent="0.25">
      <c r="A302" s="116"/>
      <c r="B302" s="3" t="s">
        <v>607</v>
      </c>
      <c r="C302" s="19">
        <v>97.3</v>
      </c>
      <c r="D302" s="57">
        <v>97.3</v>
      </c>
      <c r="E302" s="57">
        <v>97.4</v>
      </c>
      <c r="F302" s="57">
        <v>97.4</v>
      </c>
      <c r="G302" s="57"/>
      <c r="H302" s="57"/>
      <c r="I302" s="57"/>
      <c r="J302" s="57"/>
      <c r="K302" s="57">
        <v>97.4</v>
      </c>
      <c r="L302" s="57">
        <v>97.4</v>
      </c>
      <c r="M302" s="57"/>
      <c r="N302" s="57"/>
      <c r="O302" s="57"/>
      <c r="P302" s="57"/>
    </row>
    <row r="303" spans="1:16" s="81" customFormat="1" ht="45" x14ac:dyDescent="0.25">
      <c r="A303" s="116"/>
      <c r="B303" s="3" t="s">
        <v>608</v>
      </c>
      <c r="C303" s="19">
        <v>50.5</v>
      </c>
      <c r="D303" s="57">
        <v>50.5</v>
      </c>
      <c r="E303" s="57">
        <v>50.5</v>
      </c>
      <c r="F303" s="57">
        <v>50.5</v>
      </c>
      <c r="G303" s="57"/>
      <c r="H303" s="57"/>
      <c r="I303" s="57"/>
      <c r="J303" s="57"/>
      <c r="K303" s="57">
        <v>50.5</v>
      </c>
      <c r="L303" s="57">
        <v>50.5</v>
      </c>
      <c r="M303" s="57"/>
      <c r="N303" s="57"/>
      <c r="O303" s="57"/>
      <c r="P303" s="57"/>
    </row>
    <row r="304" spans="1:16" s="81" customFormat="1" ht="90" x14ac:dyDescent="0.25">
      <c r="A304" s="116"/>
      <c r="B304" s="3" t="s">
        <v>609</v>
      </c>
      <c r="C304" s="19">
        <v>265.7</v>
      </c>
      <c r="D304" s="57">
        <v>26.6</v>
      </c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</row>
    <row r="305" spans="1:16" s="81" customFormat="1" ht="90" x14ac:dyDescent="0.25">
      <c r="A305" s="116"/>
      <c r="B305" s="3" t="s">
        <v>614</v>
      </c>
      <c r="C305" s="19">
        <v>452.7</v>
      </c>
      <c r="D305" s="57">
        <v>45.3</v>
      </c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</row>
    <row r="306" spans="1:16" s="81" customFormat="1" ht="90" x14ac:dyDescent="0.25">
      <c r="A306" s="116"/>
      <c r="B306" s="3" t="s">
        <v>610</v>
      </c>
      <c r="C306" s="19">
        <v>608.4</v>
      </c>
      <c r="D306" s="57">
        <v>60.8</v>
      </c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</row>
    <row r="307" spans="1:16" s="81" customFormat="1" ht="90" x14ac:dyDescent="0.25">
      <c r="A307" s="116"/>
      <c r="B307" s="3" t="s">
        <v>611</v>
      </c>
      <c r="C307" s="19">
        <v>75.400000000000006</v>
      </c>
      <c r="D307" s="57">
        <v>7.5</v>
      </c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</row>
    <row r="308" spans="1:16" s="81" customFormat="1" ht="105" x14ac:dyDescent="0.25">
      <c r="A308" s="116"/>
      <c r="B308" s="3" t="s">
        <v>612</v>
      </c>
      <c r="C308" s="19">
        <v>202.6</v>
      </c>
      <c r="D308" s="57">
        <v>20.3</v>
      </c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</row>
    <row r="309" spans="1:16" s="81" customFormat="1" ht="105" x14ac:dyDescent="0.25">
      <c r="A309" s="116"/>
      <c r="B309" s="3" t="s">
        <v>613</v>
      </c>
      <c r="C309" s="19">
        <v>63.7</v>
      </c>
      <c r="D309" s="57">
        <v>6.4</v>
      </c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</row>
    <row r="310" spans="1:16" s="81" customFormat="1" ht="14.1" customHeight="1" x14ac:dyDescent="0.25">
      <c r="A310" s="147" t="s">
        <v>41</v>
      </c>
      <c r="B310" s="148"/>
      <c r="C310" s="106">
        <f>SUM(C296:C309,C289:C294)</f>
        <v>6958.9999999999991</v>
      </c>
      <c r="D310" s="106">
        <f t="shared" ref="D310:P310" si="15">SUM(D296:D309,D289:D294)</f>
        <v>3859</v>
      </c>
      <c r="E310" s="106">
        <f t="shared" si="15"/>
        <v>1896.1</v>
      </c>
      <c r="F310" s="106">
        <f t="shared" si="15"/>
        <v>1896.1</v>
      </c>
      <c r="G310" s="106">
        <f t="shared" si="15"/>
        <v>0</v>
      </c>
      <c r="H310" s="106">
        <f t="shared" si="15"/>
        <v>0</v>
      </c>
      <c r="I310" s="106">
        <f t="shared" si="15"/>
        <v>0</v>
      </c>
      <c r="J310" s="106">
        <f t="shared" si="15"/>
        <v>0</v>
      </c>
      <c r="K310" s="106">
        <f t="shared" si="15"/>
        <v>1247.9000000000001</v>
      </c>
      <c r="L310" s="106">
        <f t="shared" si="15"/>
        <v>1247.9000000000001</v>
      </c>
      <c r="M310" s="106">
        <f t="shared" si="15"/>
        <v>0</v>
      </c>
      <c r="N310" s="106">
        <f t="shared" si="15"/>
        <v>0</v>
      </c>
      <c r="O310" s="106">
        <f t="shared" si="15"/>
        <v>0</v>
      </c>
      <c r="P310" s="106">
        <f t="shared" si="15"/>
        <v>0</v>
      </c>
    </row>
    <row r="311" spans="1:16" ht="14.1" customHeight="1" x14ac:dyDescent="0.25">
      <c r="A311" s="7" t="s">
        <v>254</v>
      </c>
      <c r="B311" s="207" t="s">
        <v>255</v>
      </c>
      <c r="C311" s="208"/>
      <c r="D311" s="208"/>
      <c r="E311" s="208"/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9"/>
    </row>
    <row r="312" spans="1:16" ht="60" x14ac:dyDescent="0.25">
      <c r="A312" s="112" t="s">
        <v>256</v>
      </c>
      <c r="B312" s="20" t="s">
        <v>257</v>
      </c>
      <c r="C312" s="74"/>
      <c r="D312" s="74"/>
      <c r="E312" s="74"/>
      <c r="F312" s="74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1:16" ht="14.1" customHeight="1" x14ac:dyDescent="0.25">
      <c r="A313" s="83"/>
      <c r="B313" s="213" t="s">
        <v>516</v>
      </c>
      <c r="C313" s="214"/>
      <c r="D313" s="214"/>
      <c r="E313" s="214"/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5"/>
    </row>
    <row r="314" spans="1:16" ht="30" x14ac:dyDescent="0.25">
      <c r="A314" s="74"/>
      <c r="B314" s="19" t="s">
        <v>486</v>
      </c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1:16" x14ac:dyDescent="0.25">
      <c r="A315" s="74"/>
      <c r="B315" s="19" t="s">
        <v>487</v>
      </c>
      <c r="C315" s="111">
        <v>500</v>
      </c>
      <c r="D315" s="111">
        <v>50</v>
      </c>
      <c r="E315" s="111">
        <v>400</v>
      </c>
      <c r="F315" s="111">
        <v>40</v>
      </c>
      <c r="G315" s="111"/>
      <c r="H315" s="111">
        <v>360</v>
      </c>
      <c r="I315" s="111"/>
      <c r="J315" s="111"/>
      <c r="K315" s="111"/>
      <c r="L315" s="111"/>
      <c r="M315" s="111"/>
      <c r="N315" s="111"/>
      <c r="O315" s="111"/>
      <c r="P315" s="111">
        <v>40</v>
      </c>
    </row>
    <row r="316" spans="1:16" x14ac:dyDescent="0.25">
      <c r="A316" s="74"/>
      <c r="B316" s="19" t="s">
        <v>488</v>
      </c>
      <c r="C316" s="111">
        <v>320</v>
      </c>
      <c r="D316" s="111">
        <v>32</v>
      </c>
      <c r="E316" s="111">
        <v>300</v>
      </c>
      <c r="F316" s="111">
        <v>30</v>
      </c>
      <c r="G316" s="111"/>
      <c r="H316" s="111">
        <v>270</v>
      </c>
      <c r="I316" s="111"/>
      <c r="J316" s="111"/>
      <c r="K316" s="111"/>
      <c r="L316" s="111"/>
      <c r="M316" s="111"/>
      <c r="N316" s="111"/>
      <c r="O316" s="111"/>
      <c r="P316" s="111">
        <v>30</v>
      </c>
    </row>
    <row r="317" spans="1:16" x14ac:dyDescent="0.25">
      <c r="A317" s="74"/>
      <c r="B317" s="19" t="s">
        <v>489</v>
      </c>
      <c r="C317" s="111">
        <v>200</v>
      </c>
      <c r="D317" s="111">
        <v>20</v>
      </c>
      <c r="E317" s="111">
        <v>200</v>
      </c>
      <c r="F317" s="111">
        <v>20</v>
      </c>
      <c r="G317" s="111"/>
      <c r="H317" s="111">
        <v>180</v>
      </c>
      <c r="I317" s="111"/>
      <c r="J317" s="111"/>
      <c r="K317" s="111"/>
      <c r="L317" s="111"/>
      <c r="M317" s="111"/>
      <c r="N317" s="111"/>
      <c r="O317" s="111"/>
      <c r="P317" s="111">
        <v>20</v>
      </c>
    </row>
    <row r="318" spans="1:16" x14ac:dyDescent="0.25">
      <c r="A318" s="74"/>
      <c r="B318" s="19" t="s">
        <v>490</v>
      </c>
      <c r="C318" s="111">
        <v>299.89999999999998</v>
      </c>
      <c r="D318" s="111">
        <v>29.99</v>
      </c>
      <c r="E318" s="111">
        <v>299.8</v>
      </c>
      <c r="F318" s="111">
        <v>29.98</v>
      </c>
      <c r="G318" s="111"/>
      <c r="H318" s="111">
        <v>269.82</v>
      </c>
      <c r="I318" s="111"/>
      <c r="J318" s="111"/>
      <c r="K318" s="111"/>
      <c r="L318" s="111"/>
      <c r="M318" s="111"/>
      <c r="N318" s="111"/>
      <c r="O318" s="111"/>
      <c r="P318" s="111">
        <v>29.98</v>
      </c>
    </row>
    <row r="319" spans="1:16" x14ac:dyDescent="0.25">
      <c r="A319" s="74"/>
      <c r="B319" s="19" t="s">
        <v>491</v>
      </c>
      <c r="C319" s="111">
        <v>200</v>
      </c>
      <c r="D319" s="111">
        <v>20</v>
      </c>
      <c r="E319" s="111">
        <v>200</v>
      </c>
      <c r="F319" s="111">
        <v>20</v>
      </c>
      <c r="G319" s="111"/>
      <c r="H319" s="111">
        <v>180</v>
      </c>
      <c r="I319" s="111"/>
      <c r="J319" s="111"/>
      <c r="K319" s="111"/>
      <c r="L319" s="111"/>
      <c r="M319" s="111"/>
      <c r="N319" s="111"/>
      <c r="O319" s="111"/>
      <c r="P319" s="111">
        <v>20</v>
      </c>
    </row>
    <row r="320" spans="1:16" x14ac:dyDescent="0.25">
      <c r="A320" s="74"/>
      <c r="B320" s="19" t="s">
        <v>492</v>
      </c>
      <c r="C320" s="111">
        <v>200</v>
      </c>
      <c r="D320" s="111">
        <v>20</v>
      </c>
      <c r="E320" s="111">
        <v>200</v>
      </c>
      <c r="F320" s="111">
        <v>20</v>
      </c>
      <c r="G320" s="111"/>
      <c r="H320" s="111">
        <v>180</v>
      </c>
      <c r="I320" s="111"/>
      <c r="J320" s="111"/>
      <c r="K320" s="111"/>
      <c r="L320" s="111"/>
      <c r="M320" s="111"/>
      <c r="N320" s="111"/>
      <c r="O320" s="111"/>
      <c r="P320" s="111">
        <v>20</v>
      </c>
    </row>
    <row r="321" spans="1:16" x14ac:dyDescent="0.25">
      <c r="A321" s="74"/>
      <c r="B321" s="19" t="s">
        <v>512</v>
      </c>
      <c r="C321" s="111">
        <v>241.78</v>
      </c>
      <c r="D321" s="111">
        <v>24.178000000000001</v>
      </c>
      <c r="E321" s="111">
        <v>200</v>
      </c>
      <c r="F321" s="111">
        <v>20</v>
      </c>
      <c r="G321" s="111"/>
      <c r="H321" s="111">
        <v>180</v>
      </c>
      <c r="I321" s="111"/>
      <c r="J321" s="111"/>
      <c r="K321" s="111"/>
      <c r="L321" s="111"/>
      <c r="M321" s="111"/>
      <c r="N321" s="111"/>
      <c r="O321" s="111"/>
      <c r="P321" s="111">
        <v>20</v>
      </c>
    </row>
    <row r="322" spans="1:16" x14ac:dyDescent="0.25">
      <c r="A322" s="74"/>
      <c r="B322" s="19" t="s">
        <v>513</v>
      </c>
      <c r="C322" s="111">
        <v>300</v>
      </c>
      <c r="D322" s="111">
        <v>30</v>
      </c>
      <c r="E322" s="111">
        <v>100</v>
      </c>
      <c r="F322" s="111">
        <v>10</v>
      </c>
      <c r="G322" s="111"/>
      <c r="H322" s="111">
        <v>90</v>
      </c>
      <c r="I322" s="111"/>
      <c r="J322" s="111"/>
      <c r="K322" s="111"/>
      <c r="L322" s="111"/>
      <c r="M322" s="111"/>
      <c r="N322" s="111"/>
      <c r="O322" s="111"/>
      <c r="P322" s="111">
        <v>10</v>
      </c>
    </row>
    <row r="323" spans="1:16" x14ac:dyDescent="0.25">
      <c r="A323" s="74"/>
      <c r="B323" s="19" t="s">
        <v>514</v>
      </c>
      <c r="C323" s="111">
        <v>76.438999999999993</v>
      </c>
      <c r="D323" s="111">
        <v>7.6440000000000001</v>
      </c>
      <c r="E323" s="111">
        <v>76.438999999999993</v>
      </c>
      <c r="F323" s="111">
        <v>7.6440000000000001</v>
      </c>
      <c r="G323" s="111"/>
      <c r="H323" s="111">
        <v>68.795000000000002</v>
      </c>
      <c r="I323" s="111"/>
      <c r="J323" s="111"/>
      <c r="K323" s="111"/>
      <c r="L323" s="111"/>
      <c r="M323" s="111"/>
      <c r="N323" s="111"/>
      <c r="O323" s="111"/>
      <c r="P323" s="111">
        <v>7.6440000000000001</v>
      </c>
    </row>
    <row r="324" spans="1:16" x14ac:dyDescent="0.25">
      <c r="A324" s="74"/>
      <c r="B324" s="19" t="s">
        <v>493</v>
      </c>
      <c r="C324" s="111">
        <v>204</v>
      </c>
      <c r="D324" s="111">
        <v>20.399999999999999</v>
      </c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1:16" x14ac:dyDescent="0.25">
      <c r="A325" s="74"/>
      <c r="B325" s="19" t="s">
        <v>494</v>
      </c>
      <c r="C325" s="111">
        <v>114.36</v>
      </c>
      <c r="D325" s="111">
        <v>11.436</v>
      </c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1:16" x14ac:dyDescent="0.25">
      <c r="A326" s="74"/>
      <c r="B326" s="19" t="s">
        <v>495</v>
      </c>
      <c r="C326" s="111">
        <v>99.951999999999998</v>
      </c>
      <c r="D326" s="111">
        <v>9.9952000000000005</v>
      </c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1:16" x14ac:dyDescent="0.25">
      <c r="A327" s="74"/>
      <c r="B327" s="19" t="s">
        <v>496</v>
      </c>
      <c r="C327" s="111">
        <v>40</v>
      </c>
      <c r="D327" s="111">
        <v>4</v>
      </c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1:16" x14ac:dyDescent="0.25">
      <c r="A328" s="74"/>
      <c r="B328" s="19" t="s">
        <v>497</v>
      </c>
      <c r="C328" s="111">
        <v>33</v>
      </c>
      <c r="D328" s="111">
        <v>3.3</v>
      </c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1:16" x14ac:dyDescent="0.25">
      <c r="A329" s="74"/>
      <c r="B329" s="19" t="s">
        <v>498</v>
      </c>
      <c r="C329" s="111">
        <v>226.34800000000001</v>
      </c>
      <c r="D329" s="111">
        <v>22.634799999999998</v>
      </c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1:16" x14ac:dyDescent="0.25">
      <c r="A330" s="74"/>
      <c r="B330" s="19" t="s">
        <v>499</v>
      </c>
      <c r="C330" s="111">
        <v>137.69999999999999</v>
      </c>
      <c r="D330" s="111">
        <v>13.77</v>
      </c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1:16" ht="14.1" customHeight="1" x14ac:dyDescent="0.25">
      <c r="A331" s="74"/>
      <c r="B331" s="210" t="s">
        <v>500</v>
      </c>
      <c r="C331" s="211"/>
      <c r="D331" s="211"/>
      <c r="E331" s="211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2"/>
    </row>
    <row r="332" spans="1:16" x14ac:dyDescent="0.25">
      <c r="A332" s="74"/>
      <c r="B332" s="19" t="s">
        <v>501</v>
      </c>
      <c r="C332" s="111">
        <v>150</v>
      </c>
      <c r="D332" s="111">
        <v>15</v>
      </c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1:16" x14ac:dyDescent="0.25">
      <c r="A333" s="74"/>
      <c r="B333" s="19" t="s">
        <v>502</v>
      </c>
      <c r="C333" s="111">
        <v>205.64</v>
      </c>
      <c r="D333" s="111">
        <v>20.564</v>
      </c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1:16" ht="14.1" customHeight="1" x14ac:dyDescent="0.25">
      <c r="A334" s="74"/>
      <c r="B334" s="210" t="s">
        <v>515</v>
      </c>
      <c r="C334" s="211"/>
      <c r="D334" s="211"/>
      <c r="E334" s="211"/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2"/>
    </row>
    <row r="335" spans="1:16" ht="30" x14ac:dyDescent="0.25">
      <c r="A335" s="74"/>
      <c r="B335" s="19" t="s">
        <v>503</v>
      </c>
      <c r="C335" s="111">
        <v>13.5</v>
      </c>
      <c r="D335" s="111">
        <v>1.35</v>
      </c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1:16" ht="45" x14ac:dyDescent="0.25">
      <c r="A336" s="74"/>
      <c r="B336" s="19" t="s">
        <v>504</v>
      </c>
      <c r="C336" s="111">
        <v>14</v>
      </c>
      <c r="D336" s="111">
        <v>1.4</v>
      </c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1:17" ht="30" x14ac:dyDescent="0.25">
      <c r="A337" s="74"/>
      <c r="B337" s="19" t="s">
        <v>505</v>
      </c>
      <c r="C337" s="111">
        <v>14</v>
      </c>
      <c r="D337" s="111">
        <v>1.4</v>
      </c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1:17" ht="60" x14ac:dyDescent="0.25">
      <c r="A338" s="74"/>
      <c r="B338" s="19" t="s">
        <v>506</v>
      </c>
      <c r="C338" s="111">
        <v>14</v>
      </c>
      <c r="D338" s="111">
        <v>1.4</v>
      </c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1:17" ht="45" x14ac:dyDescent="0.25">
      <c r="A339" s="74"/>
      <c r="B339" s="19" t="s">
        <v>507</v>
      </c>
      <c r="C339" s="111">
        <v>14</v>
      </c>
      <c r="D339" s="111">
        <v>1.4</v>
      </c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1:17" ht="30" x14ac:dyDescent="0.25">
      <c r="A340" s="74"/>
      <c r="B340" s="19" t="s">
        <v>508</v>
      </c>
      <c r="C340" s="111">
        <v>13.5</v>
      </c>
      <c r="D340" s="111">
        <v>1.35</v>
      </c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1:17" ht="42" customHeight="1" x14ac:dyDescent="0.25">
      <c r="A341" s="74"/>
      <c r="B341" s="19" t="s">
        <v>511</v>
      </c>
      <c r="C341" s="111">
        <v>115.79</v>
      </c>
      <c r="D341" s="111">
        <v>11.58</v>
      </c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1:17" ht="30" x14ac:dyDescent="0.25">
      <c r="A342" s="74"/>
      <c r="B342" s="19" t="s">
        <v>509</v>
      </c>
      <c r="C342" s="111">
        <v>19.38</v>
      </c>
      <c r="D342" s="111">
        <v>1.94</v>
      </c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1:17" ht="30" x14ac:dyDescent="0.25">
      <c r="A343" s="74"/>
      <c r="B343" s="19" t="s">
        <v>510</v>
      </c>
      <c r="C343" s="111">
        <v>48.46</v>
      </c>
      <c r="D343" s="111">
        <v>4.8499999999999996</v>
      </c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1:17" ht="14.1" customHeight="1" x14ac:dyDescent="0.25">
      <c r="A344" s="147" t="s">
        <v>41</v>
      </c>
      <c r="B344" s="148"/>
      <c r="C344" s="84">
        <f>SUM(C335:C343,C333,C332,C315:C330)</f>
        <v>3815.7489999999998</v>
      </c>
      <c r="D344" s="84">
        <f t="shared" ref="D344:P344" si="16">SUM(D335:D343,D333,D332,D315:D330)</f>
        <v>381.58199999999999</v>
      </c>
      <c r="E344" s="84">
        <f t="shared" si="16"/>
        <v>1976.239</v>
      </c>
      <c r="F344" s="84">
        <f t="shared" si="16"/>
        <v>197.62400000000002</v>
      </c>
      <c r="G344" s="84">
        <f t="shared" si="16"/>
        <v>0</v>
      </c>
      <c r="H344" s="84">
        <f t="shared" si="16"/>
        <v>1778.615</v>
      </c>
      <c r="I344" s="84">
        <f t="shared" si="16"/>
        <v>0</v>
      </c>
      <c r="J344" s="84">
        <f t="shared" si="16"/>
        <v>0</v>
      </c>
      <c r="K344" s="84">
        <f t="shared" si="16"/>
        <v>0</v>
      </c>
      <c r="L344" s="84">
        <f t="shared" si="16"/>
        <v>0</v>
      </c>
      <c r="M344" s="84">
        <f t="shared" si="16"/>
        <v>0</v>
      </c>
      <c r="N344" s="84">
        <f t="shared" si="16"/>
        <v>0</v>
      </c>
      <c r="O344" s="84">
        <f t="shared" si="16"/>
        <v>0</v>
      </c>
      <c r="P344" s="84">
        <f t="shared" si="16"/>
        <v>197.62400000000002</v>
      </c>
    </row>
    <row r="345" spans="1:17" ht="60" x14ac:dyDescent="0.25">
      <c r="A345" s="122" t="s">
        <v>81</v>
      </c>
      <c r="B345" s="20" t="s">
        <v>258</v>
      </c>
      <c r="C345" s="74"/>
      <c r="D345" s="74"/>
      <c r="E345" s="74"/>
      <c r="F345" s="74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1:17" ht="60" x14ac:dyDescent="0.25">
      <c r="A346" s="204"/>
      <c r="B346" s="54" t="s">
        <v>259</v>
      </c>
      <c r="C346" s="111">
        <v>47745.9</v>
      </c>
      <c r="D346" s="111">
        <v>1632.9</v>
      </c>
      <c r="E346" s="111">
        <v>8788.5</v>
      </c>
      <c r="F346" s="111"/>
      <c r="G346" s="111">
        <v>6444.5</v>
      </c>
      <c r="H346" s="111">
        <v>2344</v>
      </c>
      <c r="I346" s="111"/>
      <c r="J346" s="111"/>
      <c r="K346" s="111">
        <v>8788.5</v>
      </c>
      <c r="L346" s="111"/>
      <c r="M346" s="111">
        <v>6444.5</v>
      </c>
      <c r="N346" s="111">
        <v>2344</v>
      </c>
      <c r="O346" s="111"/>
      <c r="P346" s="111"/>
    </row>
    <row r="347" spans="1:17" ht="75" x14ac:dyDescent="0.25">
      <c r="A347" s="205"/>
      <c r="B347" s="54" t="s">
        <v>517</v>
      </c>
      <c r="C347" s="111">
        <v>3231.8</v>
      </c>
      <c r="D347" s="111">
        <v>97.4</v>
      </c>
      <c r="E347" s="111"/>
      <c r="F347" s="74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1:17" ht="75" x14ac:dyDescent="0.25">
      <c r="A348" s="205"/>
      <c r="B348" s="46" t="s">
        <v>518</v>
      </c>
      <c r="C348" s="111">
        <v>250</v>
      </c>
      <c r="D348" s="111">
        <v>250</v>
      </c>
      <c r="E348" s="111">
        <v>96.5</v>
      </c>
      <c r="F348" s="111">
        <v>96.5</v>
      </c>
      <c r="G348" s="111"/>
      <c r="H348" s="111"/>
      <c r="I348" s="111"/>
      <c r="J348" s="111"/>
      <c r="K348" s="111">
        <v>0</v>
      </c>
      <c r="L348" s="111">
        <v>0</v>
      </c>
      <c r="M348" s="111"/>
      <c r="N348" s="111"/>
      <c r="O348" s="111"/>
      <c r="P348" s="111">
        <v>96.5</v>
      </c>
      <c r="Q348" s="77"/>
    </row>
    <row r="349" spans="1:17" ht="45" x14ac:dyDescent="0.25">
      <c r="A349" s="205"/>
      <c r="B349" s="54" t="s">
        <v>519</v>
      </c>
      <c r="C349" s="111">
        <v>2500</v>
      </c>
      <c r="D349" s="111"/>
      <c r="E349" s="74"/>
      <c r="F349" s="74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1:17" ht="75" x14ac:dyDescent="0.25">
      <c r="A350" s="205"/>
      <c r="B350" s="46" t="s">
        <v>520</v>
      </c>
      <c r="C350" s="111">
        <v>250</v>
      </c>
      <c r="D350" s="111"/>
      <c r="E350" s="74"/>
      <c r="F350" s="74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1:17" ht="45.75" thickBot="1" x14ac:dyDescent="0.3">
      <c r="A351" s="205"/>
      <c r="B351" s="64" t="s">
        <v>521</v>
      </c>
      <c r="C351" s="111">
        <v>2500</v>
      </c>
      <c r="D351" s="111"/>
      <c r="E351" s="74"/>
      <c r="F351" s="74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1:17" ht="105.75" thickBot="1" x14ac:dyDescent="0.3">
      <c r="A352" s="205"/>
      <c r="B352" s="64" t="s">
        <v>522</v>
      </c>
      <c r="C352" s="111">
        <v>700</v>
      </c>
      <c r="D352" s="74"/>
      <c r="E352" s="74"/>
      <c r="F352" s="74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1:16" ht="90" x14ac:dyDescent="0.25">
      <c r="A353" s="206"/>
      <c r="B353" s="65" t="s">
        <v>523</v>
      </c>
      <c r="C353" s="85">
        <v>2500</v>
      </c>
      <c r="D353" s="74"/>
      <c r="E353" s="74"/>
      <c r="F353" s="74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1:16" ht="60" x14ac:dyDescent="0.25">
      <c r="A354" s="122"/>
      <c r="B354" s="46" t="s">
        <v>524</v>
      </c>
      <c r="C354" s="111">
        <v>4000</v>
      </c>
      <c r="D354" s="74"/>
      <c r="E354" s="74"/>
      <c r="F354" s="74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1:16" ht="60" x14ac:dyDescent="0.25">
      <c r="A355" s="122"/>
      <c r="B355" s="46" t="s">
        <v>525</v>
      </c>
      <c r="C355" s="111">
        <v>600</v>
      </c>
      <c r="D355" s="74"/>
      <c r="E355" s="74"/>
      <c r="F355" s="74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1:16" ht="60" x14ac:dyDescent="0.25">
      <c r="A356" s="122"/>
      <c r="B356" s="46" t="s">
        <v>526</v>
      </c>
      <c r="C356" s="111">
        <v>1200</v>
      </c>
      <c r="D356" s="74"/>
      <c r="E356" s="74"/>
      <c r="F356" s="74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1:16" ht="60" x14ac:dyDescent="0.25">
      <c r="A357" s="122"/>
      <c r="B357" s="46" t="s">
        <v>527</v>
      </c>
      <c r="C357" s="111">
        <v>4000</v>
      </c>
      <c r="D357" s="74"/>
      <c r="E357" s="74"/>
      <c r="F357" s="74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1:16" ht="60" x14ac:dyDescent="0.25">
      <c r="A358" s="122"/>
      <c r="B358" s="46" t="s">
        <v>528</v>
      </c>
      <c r="C358" s="111">
        <v>1000</v>
      </c>
      <c r="D358" s="74"/>
      <c r="E358" s="74"/>
      <c r="F358" s="74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1:16" ht="14.1" customHeight="1" x14ac:dyDescent="0.25">
      <c r="A359" s="147" t="s">
        <v>41</v>
      </c>
      <c r="B359" s="148"/>
      <c r="C359" s="82">
        <f>SUM(C346:C358)</f>
        <v>70477.700000000012</v>
      </c>
      <c r="D359" s="82">
        <f t="shared" ref="D359:P359" si="17">SUM(D346:D358)</f>
        <v>1980.3000000000002</v>
      </c>
      <c r="E359" s="82">
        <f t="shared" si="17"/>
        <v>8885</v>
      </c>
      <c r="F359" s="82">
        <f t="shared" si="17"/>
        <v>96.5</v>
      </c>
      <c r="G359" s="82">
        <f t="shared" si="17"/>
        <v>6444.5</v>
      </c>
      <c r="H359" s="82">
        <f t="shared" si="17"/>
        <v>2344</v>
      </c>
      <c r="I359" s="82">
        <f t="shared" si="17"/>
        <v>0</v>
      </c>
      <c r="J359" s="82">
        <f t="shared" si="17"/>
        <v>0</v>
      </c>
      <c r="K359" s="82">
        <f t="shared" si="17"/>
        <v>8788.5</v>
      </c>
      <c r="L359" s="82">
        <f t="shared" si="17"/>
        <v>0</v>
      </c>
      <c r="M359" s="82">
        <f t="shared" si="17"/>
        <v>6444.5</v>
      </c>
      <c r="N359" s="82">
        <f t="shared" si="17"/>
        <v>2344</v>
      </c>
      <c r="O359" s="82">
        <f t="shared" si="17"/>
        <v>0</v>
      </c>
      <c r="P359" s="82">
        <f t="shared" si="17"/>
        <v>96.5</v>
      </c>
    </row>
    <row r="360" spans="1:16" ht="30" x14ac:dyDescent="0.25">
      <c r="A360" s="112" t="s">
        <v>127</v>
      </c>
      <c r="B360" s="20" t="s">
        <v>260</v>
      </c>
      <c r="C360" s="11"/>
      <c r="D360" s="11"/>
      <c r="E360" s="11"/>
      <c r="F360" s="11"/>
      <c r="G360" s="11"/>
      <c r="H360" s="11"/>
      <c r="I360" s="11"/>
      <c r="J360" s="111"/>
      <c r="K360" s="111"/>
      <c r="L360" s="111"/>
      <c r="M360" s="111"/>
      <c r="N360" s="111"/>
      <c r="O360" s="111"/>
      <c r="P360" s="111"/>
    </row>
    <row r="361" spans="1:16" ht="75" x14ac:dyDescent="0.25">
      <c r="A361" s="127"/>
      <c r="B361" s="32" t="s">
        <v>261</v>
      </c>
      <c r="C361" s="67">
        <v>1666.67</v>
      </c>
      <c r="D361" s="11">
        <v>166.67</v>
      </c>
      <c r="E361" s="11"/>
      <c r="F361" s="120"/>
      <c r="G361" s="11"/>
      <c r="H361" s="11"/>
      <c r="I361" s="11"/>
      <c r="J361" s="111"/>
      <c r="K361" s="111"/>
      <c r="L361" s="111"/>
      <c r="M361" s="111"/>
      <c r="N361" s="111"/>
      <c r="O361" s="111"/>
      <c r="P361" s="111"/>
    </row>
    <row r="362" spans="1:16" ht="60" x14ac:dyDescent="0.25">
      <c r="A362" s="129"/>
      <c r="B362" s="46" t="s">
        <v>529</v>
      </c>
      <c r="C362" s="67">
        <v>4444.4399999999996</v>
      </c>
      <c r="D362" s="11">
        <v>444.44</v>
      </c>
      <c r="E362" s="11"/>
      <c r="F362" s="120"/>
      <c r="G362" s="11"/>
      <c r="H362" s="11"/>
      <c r="I362" s="11"/>
      <c r="J362" s="111"/>
      <c r="K362" s="111"/>
      <c r="L362" s="111"/>
      <c r="M362" s="111"/>
      <c r="N362" s="111"/>
      <c r="O362" s="111"/>
      <c r="P362" s="111"/>
    </row>
    <row r="363" spans="1:16" ht="60" x14ac:dyDescent="0.25">
      <c r="A363" s="129"/>
      <c r="B363" s="46" t="s">
        <v>530</v>
      </c>
      <c r="C363" s="67">
        <v>2522.1999999999998</v>
      </c>
      <c r="D363" s="11">
        <v>252.22</v>
      </c>
      <c r="E363" s="11"/>
      <c r="F363" s="120"/>
      <c r="G363" s="11"/>
      <c r="H363" s="11"/>
      <c r="I363" s="11"/>
      <c r="J363" s="111"/>
      <c r="K363" s="111"/>
      <c r="L363" s="111"/>
      <c r="M363" s="111"/>
      <c r="N363" s="111"/>
      <c r="O363" s="111"/>
      <c r="P363" s="111"/>
    </row>
    <row r="364" spans="1:16" ht="30" x14ac:dyDescent="0.25">
      <c r="A364" s="129"/>
      <c r="B364" s="46" t="s">
        <v>531</v>
      </c>
      <c r="C364" s="67">
        <v>3401</v>
      </c>
      <c r="D364" s="120">
        <v>340.1</v>
      </c>
      <c r="E364" s="120"/>
      <c r="F364" s="120"/>
      <c r="G364" s="120"/>
      <c r="H364" s="120"/>
      <c r="I364" s="120"/>
      <c r="J364" s="111"/>
      <c r="K364" s="111"/>
      <c r="L364" s="111"/>
      <c r="M364" s="111"/>
      <c r="N364" s="111"/>
      <c r="O364" s="111"/>
      <c r="P364" s="111"/>
    </row>
    <row r="365" spans="1:16" ht="45" x14ac:dyDescent="0.25">
      <c r="A365" s="129"/>
      <c r="B365" s="46" t="s">
        <v>532</v>
      </c>
      <c r="C365" s="67">
        <v>2522.1999999999998</v>
      </c>
      <c r="D365" s="120">
        <v>252.2</v>
      </c>
      <c r="E365" s="120"/>
      <c r="F365" s="120"/>
      <c r="G365" s="120"/>
      <c r="H365" s="120"/>
      <c r="I365" s="120"/>
      <c r="J365" s="111"/>
      <c r="K365" s="111"/>
      <c r="L365" s="111"/>
      <c r="M365" s="111"/>
      <c r="N365" s="111"/>
      <c r="O365" s="111"/>
      <c r="P365" s="111"/>
    </row>
    <row r="366" spans="1:16" ht="45" x14ac:dyDescent="0.25">
      <c r="A366" s="129"/>
      <c r="B366" s="46" t="s">
        <v>533</v>
      </c>
      <c r="C366" s="67">
        <v>3277.78</v>
      </c>
      <c r="D366" s="120">
        <v>327.78</v>
      </c>
      <c r="E366" s="120"/>
      <c r="F366" s="120"/>
      <c r="G366" s="120"/>
      <c r="H366" s="120"/>
      <c r="I366" s="120"/>
      <c r="J366" s="111"/>
      <c r="K366" s="111"/>
      <c r="L366" s="111"/>
      <c r="M366" s="111"/>
      <c r="N366" s="111"/>
      <c r="O366" s="111"/>
      <c r="P366" s="111"/>
    </row>
    <row r="367" spans="1:16" ht="90" x14ac:dyDescent="0.25">
      <c r="A367" s="129"/>
      <c r="B367" s="46" t="s">
        <v>534</v>
      </c>
      <c r="C367" s="67">
        <v>7777.78</v>
      </c>
      <c r="D367" s="120">
        <v>777.78</v>
      </c>
      <c r="E367" s="120"/>
      <c r="F367" s="120"/>
      <c r="G367" s="120"/>
      <c r="H367" s="120"/>
      <c r="I367" s="120"/>
      <c r="J367" s="111"/>
      <c r="K367" s="111"/>
      <c r="L367" s="111"/>
      <c r="M367" s="111"/>
      <c r="N367" s="111"/>
      <c r="O367" s="111"/>
      <c r="P367" s="111"/>
    </row>
    <row r="368" spans="1:16" ht="45" x14ac:dyDescent="0.25">
      <c r="A368" s="129"/>
      <c r="B368" s="46" t="s">
        <v>601</v>
      </c>
      <c r="C368" s="67">
        <v>0</v>
      </c>
      <c r="D368" s="120">
        <v>0</v>
      </c>
      <c r="E368" s="120">
        <v>1959</v>
      </c>
      <c r="F368" s="120"/>
      <c r="G368" s="120"/>
      <c r="H368" s="120">
        <v>1959</v>
      </c>
      <c r="I368" s="120"/>
      <c r="J368" s="111"/>
      <c r="K368" s="111">
        <v>1959</v>
      </c>
      <c r="L368" s="111"/>
      <c r="M368" s="111"/>
      <c r="N368" s="111">
        <v>1959</v>
      </c>
      <c r="O368" s="111"/>
      <c r="P368" s="111"/>
    </row>
    <row r="369" spans="1:17" ht="30" x14ac:dyDescent="0.25">
      <c r="A369" s="129"/>
      <c r="B369" s="46" t="s">
        <v>535</v>
      </c>
      <c r="C369" s="67">
        <v>1000</v>
      </c>
      <c r="D369" s="120">
        <v>1000</v>
      </c>
      <c r="E369" s="120">
        <v>43.54</v>
      </c>
      <c r="F369" s="120">
        <v>43.54</v>
      </c>
      <c r="G369" s="120"/>
      <c r="H369" s="120"/>
      <c r="I369" s="120"/>
      <c r="J369" s="111"/>
      <c r="K369" s="111">
        <v>43.54</v>
      </c>
      <c r="L369" s="111">
        <v>43.54</v>
      </c>
      <c r="M369" s="111"/>
      <c r="N369" s="111"/>
      <c r="O369" s="111"/>
      <c r="P369" s="111"/>
    </row>
    <row r="370" spans="1:17" ht="30" x14ac:dyDescent="0.25">
      <c r="A370" s="129"/>
      <c r="B370" s="46" t="s">
        <v>538</v>
      </c>
      <c r="C370" s="67">
        <v>51012.22</v>
      </c>
      <c r="D370" s="120"/>
      <c r="E370" s="120"/>
      <c r="F370" s="120"/>
      <c r="G370" s="120"/>
      <c r="H370" s="120"/>
      <c r="I370" s="120"/>
      <c r="J370" s="111"/>
      <c r="K370" s="111"/>
      <c r="L370" s="111"/>
      <c r="M370" s="111"/>
      <c r="N370" s="111"/>
      <c r="O370" s="111"/>
      <c r="P370" s="111"/>
    </row>
    <row r="371" spans="1:17" ht="17.45" customHeight="1" x14ac:dyDescent="0.25">
      <c r="A371" s="129"/>
      <c r="B371" s="46" t="s">
        <v>536</v>
      </c>
      <c r="C371" s="67">
        <v>10394.450000000001</v>
      </c>
      <c r="D371" s="120">
        <v>1039.45</v>
      </c>
      <c r="E371" s="120">
        <v>2839.86</v>
      </c>
      <c r="F371" s="120">
        <v>245.46</v>
      </c>
      <c r="G371" s="120"/>
      <c r="H371" s="120">
        <v>2594.4299999999998</v>
      </c>
      <c r="I371" s="120"/>
      <c r="J371" s="111"/>
      <c r="K371" s="120">
        <v>2839.86</v>
      </c>
      <c r="L371" s="120">
        <v>245.46</v>
      </c>
      <c r="M371" s="120"/>
      <c r="N371" s="120">
        <v>2594.4299999999998</v>
      </c>
      <c r="O371" s="111"/>
      <c r="P371" s="111"/>
    </row>
    <row r="372" spans="1:17" x14ac:dyDescent="0.25">
      <c r="A372" s="128"/>
      <c r="B372" s="46" t="s">
        <v>537</v>
      </c>
      <c r="C372" s="68">
        <v>499</v>
      </c>
      <c r="D372" s="19">
        <v>49.9</v>
      </c>
      <c r="E372" s="19"/>
      <c r="F372" s="19"/>
      <c r="G372" s="19"/>
      <c r="H372" s="19"/>
      <c r="I372" s="19"/>
      <c r="J372" s="111"/>
      <c r="K372" s="111"/>
      <c r="L372" s="111"/>
      <c r="M372" s="111"/>
      <c r="N372" s="111"/>
      <c r="O372" s="111"/>
      <c r="P372" s="111"/>
    </row>
    <row r="373" spans="1:17" ht="14.1" customHeight="1" x14ac:dyDescent="0.25">
      <c r="A373" s="147" t="s">
        <v>41</v>
      </c>
      <c r="B373" s="148"/>
      <c r="C373" s="115">
        <f>SUM(C361:C372)</f>
        <v>88517.739999999991</v>
      </c>
      <c r="D373" s="115">
        <f>SUM(D361:D372)</f>
        <v>4650.54</v>
      </c>
      <c r="E373" s="115">
        <f t="shared" ref="E373:P373" si="18">SUM(E361:E372)</f>
        <v>4842.3999999999996</v>
      </c>
      <c r="F373" s="115">
        <f t="shared" si="18"/>
        <v>289</v>
      </c>
      <c r="G373" s="115">
        <f t="shared" si="18"/>
        <v>0</v>
      </c>
      <c r="H373" s="115">
        <f t="shared" si="18"/>
        <v>4553.43</v>
      </c>
      <c r="I373" s="115">
        <f t="shared" si="18"/>
        <v>0</v>
      </c>
      <c r="J373" s="115">
        <f t="shared" si="18"/>
        <v>0</v>
      </c>
      <c r="K373" s="115">
        <f t="shared" si="18"/>
        <v>4842.3999999999996</v>
      </c>
      <c r="L373" s="115">
        <f t="shared" si="18"/>
        <v>289</v>
      </c>
      <c r="M373" s="115">
        <f t="shared" si="18"/>
        <v>0</v>
      </c>
      <c r="N373" s="115">
        <f t="shared" si="18"/>
        <v>4553.43</v>
      </c>
      <c r="O373" s="115">
        <f t="shared" si="18"/>
        <v>0</v>
      </c>
      <c r="P373" s="115">
        <f t="shared" si="18"/>
        <v>0</v>
      </c>
    </row>
    <row r="374" spans="1:17" ht="75" x14ac:dyDescent="0.25">
      <c r="A374" s="112" t="s">
        <v>262</v>
      </c>
      <c r="B374" s="16" t="s">
        <v>263</v>
      </c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1:17" ht="45.75" thickBot="1" x14ac:dyDescent="0.3">
      <c r="A375" s="127"/>
      <c r="B375" s="66" t="s">
        <v>539</v>
      </c>
      <c r="C375" s="111">
        <v>50</v>
      </c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1:17" ht="45.75" thickBot="1" x14ac:dyDescent="0.3">
      <c r="A376" s="129"/>
      <c r="B376" s="66" t="s">
        <v>540</v>
      </c>
      <c r="C376" s="111">
        <v>30</v>
      </c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1:17" ht="45.75" thickBot="1" x14ac:dyDescent="0.3">
      <c r="A377" s="129"/>
      <c r="B377" s="66" t="s">
        <v>541</v>
      </c>
      <c r="C377" s="111">
        <v>30</v>
      </c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1:17" ht="75.75" thickBot="1" x14ac:dyDescent="0.3">
      <c r="A378" s="128"/>
      <c r="B378" s="66" t="s">
        <v>542</v>
      </c>
      <c r="C378" s="111">
        <v>60</v>
      </c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1:17" ht="14.1" customHeight="1" x14ac:dyDescent="0.25">
      <c r="A379" s="202" t="s">
        <v>41</v>
      </c>
      <c r="B379" s="203"/>
      <c r="C379" s="69">
        <f>SUM(C375:C378)</f>
        <v>170</v>
      </c>
      <c r="D379" s="69">
        <f t="shared" ref="D379:P379" si="19">SUM(D375:D378)</f>
        <v>0</v>
      </c>
      <c r="E379" s="69">
        <f t="shared" si="19"/>
        <v>0</v>
      </c>
      <c r="F379" s="69">
        <f t="shared" si="19"/>
        <v>0</v>
      </c>
      <c r="G379" s="69">
        <f t="shared" si="19"/>
        <v>0</v>
      </c>
      <c r="H379" s="69">
        <f t="shared" si="19"/>
        <v>0</v>
      </c>
      <c r="I379" s="69">
        <f t="shared" si="19"/>
        <v>0</v>
      </c>
      <c r="J379" s="69">
        <f t="shared" si="19"/>
        <v>0</v>
      </c>
      <c r="K379" s="69">
        <f t="shared" si="19"/>
        <v>0</v>
      </c>
      <c r="L379" s="69">
        <f t="shared" si="19"/>
        <v>0</v>
      </c>
      <c r="M379" s="69">
        <f t="shared" si="19"/>
        <v>0</v>
      </c>
      <c r="N379" s="69">
        <f t="shared" si="19"/>
        <v>0</v>
      </c>
      <c r="O379" s="69">
        <f t="shared" si="19"/>
        <v>0</v>
      </c>
      <c r="P379" s="69">
        <f t="shared" si="19"/>
        <v>0</v>
      </c>
    </row>
    <row r="380" spans="1:17" ht="270" x14ac:dyDescent="0.25">
      <c r="A380" s="112" t="s">
        <v>167</v>
      </c>
      <c r="B380" s="16" t="s">
        <v>430</v>
      </c>
      <c r="C380" s="74"/>
      <c r="D380" s="74"/>
      <c r="E380" s="74"/>
      <c r="F380" s="74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1:17" ht="300" x14ac:dyDescent="0.25">
      <c r="A381" s="127"/>
      <c r="B381" s="33" t="s">
        <v>264</v>
      </c>
      <c r="C381" s="74"/>
      <c r="D381" s="74"/>
      <c r="E381" s="74"/>
      <c r="F381" s="74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1:17" ht="330" x14ac:dyDescent="0.25">
      <c r="A382" s="128"/>
      <c r="B382" s="118" t="s">
        <v>265</v>
      </c>
      <c r="C382" s="111">
        <v>1119.3</v>
      </c>
      <c r="D382" s="111">
        <v>630</v>
      </c>
      <c r="E382" s="111">
        <v>606.4</v>
      </c>
      <c r="F382" s="111">
        <v>185.7</v>
      </c>
      <c r="G382" s="111"/>
      <c r="H382" s="111">
        <v>420.7</v>
      </c>
      <c r="I382" s="111"/>
      <c r="J382" s="111"/>
      <c r="K382" s="111">
        <v>533.5</v>
      </c>
      <c r="L382" s="111">
        <v>163.1</v>
      </c>
      <c r="M382" s="111"/>
      <c r="N382" s="111">
        <v>370.4</v>
      </c>
      <c r="O382" s="111"/>
      <c r="P382" s="111">
        <v>50.3</v>
      </c>
    </row>
    <row r="383" spans="1:17" ht="14.1" customHeight="1" x14ac:dyDescent="0.25">
      <c r="A383" s="147" t="s">
        <v>41</v>
      </c>
      <c r="B383" s="148"/>
      <c r="C383" s="82">
        <f>SUM(C381:C382)</f>
        <v>1119.3</v>
      </c>
      <c r="D383" s="82">
        <f t="shared" ref="D383:O383" si="20">SUM(D381:D382)</f>
        <v>630</v>
      </c>
      <c r="E383" s="82">
        <f t="shared" si="20"/>
        <v>606.4</v>
      </c>
      <c r="F383" s="82">
        <f t="shared" si="20"/>
        <v>185.7</v>
      </c>
      <c r="G383" s="82">
        <f t="shared" si="20"/>
        <v>0</v>
      </c>
      <c r="H383" s="82">
        <f t="shared" si="20"/>
        <v>420.7</v>
      </c>
      <c r="I383" s="82">
        <f t="shared" si="20"/>
        <v>0</v>
      </c>
      <c r="J383" s="82">
        <f t="shared" si="20"/>
        <v>0</v>
      </c>
      <c r="K383" s="82">
        <f t="shared" si="20"/>
        <v>533.5</v>
      </c>
      <c r="L383" s="82">
        <f t="shared" si="20"/>
        <v>163.1</v>
      </c>
      <c r="M383" s="82">
        <f t="shared" si="20"/>
        <v>0</v>
      </c>
      <c r="N383" s="82">
        <f t="shared" si="20"/>
        <v>370.4</v>
      </c>
      <c r="O383" s="82">
        <f t="shared" si="20"/>
        <v>0</v>
      </c>
      <c r="P383" s="82">
        <f>SUM(P381:P382)</f>
        <v>50.3</v>
      </c>
    </row>
    <row r="384" spans="1:17" ht="75" x14ac:dyDescent="0.25">
      <c r="A384" s="120">
        <v>6</v>
      </c>
      <c r="B384" s="34" t="s">
        <v>266</v>
      </c>
      <c r="C384" s="74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7"/>
    </row>
    <row r="385" spans="1:16" ht="105" x14ac:dyDescent="0.25">
      <c r="A385" s="153"/>
      <c r="B385" s="3" t="s">
        <v>543</v>
      </c>
      <c r="C385" s="111">
        <v>66466</v>
      </c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1:16" ht="90" x14ac:dyDescent="0.25">
      <c r="A386" s="154"/>
      <c r="B386" s="3" t="s">
        <v>544</v>
      </c>
      <c r="C386" s="111">
        <v>900</v>
      </c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1:16" ht="75" x14ac:dyDescent="0.25">
      <c r="A387" s="154"/>
      <c r="B387" s="3" t="s">
        <v>545</v>
      </c>
      <c r="C387" s="111">
        <v>6950</v>
      </c>
      <c r="D387" s="111">
        <v>950</v>
      </c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1:16" ht="60" x14ac:dyDescent="0.25">
      <c r="A388" s="154"/>
      <c r="B388" s="32" t="s">
        <v>546</v>
      </c>
      <c r="C388" s="111">
        <v>2600</v>
      </c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1:16" ht="60" x14ac:dyDescent="0.25">
      <c r="A389" s="154"/>
      <c r="B389" s="3" t="s">
        <v>547</v>
      </c>
      <c r="C389" s="111">
        <v>800</v>
      </c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1:16" ht="45" x14ac:dyDescent="0.25">
      <c r="A390" s="154"/>
      <c r="B390" s="3" t="s">
        <v>548</v>
      </c>
      <c r="C390" s="111">
        <v>800</v>
      </c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1:16" ht="60" x14ac:dyDescent="0.25">
      <c r="A391" s="154"/>
      <c r="B391" s="3" t="s">
        <v>549</v>
      </c>
      <c r="C391" s="111">
        <v>800</v>
      </c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1:16" ht="60" x14ac:dyDescent="0.25">
      <c r="A392" s="155"/>
      <c r="B392" s="3" t="s">
        <v>550</v>
      </c>
      <c r="C392" s="111">
        <v>1032.8</v>
      </c>
      <c r="D392" s="111"/>
      <c r="E392" s="111">
        <v>1032.8</v>
      </c>
      <c r="F392" s="111"/>
      <c r="G392" s="111"/>
      <c r="H392" s="111"/>
      <c r="I392" s="111">
        <v>1032.8</v>
      </c>
      <c r="J392" s="111"/>
      <c r="K392" s="111">
        <v>1032.8</v>
      </c>
      <c r="L392" s="111"/>
      <c r="M392" s="111"/>
      <c r="N392" s="111"/>
      <c r="O392" s="111">
        <v>1032.8</v>
      </c>
      <c r="P392" s="111"/>
    </row>
    <row r="393" spans="1:16" ht="75" x14ac:dyDescent="0.25">
      <c r="A393" s="116"/>
      <c r="B393" s="3" t="s">
        <v>551</v>
      </c>
      <c r="C393" s="111">
        <v>911</v>
      </c>
      <c r="D393" s="111"/>
      <c r="E393" s="111">
        <v>927</v>
      </c>
      <c r="F393" s="111"/>
      <c r="G393" s="111"/>
      <c r="H393" s="111"/>
      <c r="I393" s="111">
        <v>927</v>
      </c>
      <c r="J393" s="111"/>
      <c r="K393" s="111">
        <v>139.9</v>
      </c>
      <c r="L393" s="111"/>
      <c r="M393" s="111"/>
      <c r="N393" s="111"/>
      <c r="O393" s="111">
        <v>139.9</v>
      </c>
      <c r="P393" s="111">
        <v>787.1</v>
      </c>
    </row>
    <row r="394" spans="1:16" ht="135" x14ac:dyDescent="0.25">
      <c r="A394" s="116"/>
      <c r="B394" s="3" t="s">
        <v>552</v>
      </c>
      <c r="C394" s="111">
        <v>2105</v>
      </c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1:16" ht="14.1" customHeight="1" x14ac:dyDescent="0.25">
      <c r="A395" s="147" t="s">
        <v>41</v>
      </c>
      <c r="B395" s="148"/>
      <c r="C395" s="69">
        <f>SUM(C385:C394)</f>
        <v>83364.800000000003</v>
      </c>
      <c r="D395" s="69">
        <f t="shared" ref="D395:P395" si="21">SUM(D385:D394)</f>
        <v>950</v>
      </c>
      <c r="E395" s="69">
        <f t="shared" si="21"/>
        <v>1959.8</v>
      </c>
      <c r="F395" s="69">
        <f t="shared" si="21"/>
        <v>0</v>
      </c>
      <c r="G395" s="69">
        <f t="shared" si="21"/>
        <v>0</v>
      </c>
      <c r="H395" s="69">
        <f t="shared" si="21"/>
        <v>0</v>
      </c>
      <c r="I395" s="69">
        <f t="shared" si="21"/>
        <v>1959.8</v>
      </c>
      <c r="J395" s="69">
        <f t="shared" si="21"/>
        <v>0</v>
      </c>
      <c r="K395" s="69">
        <f t="shared" si="21"/>
        <v>1172.7</v>
      </c>
      <c r="L395" s="69">
        <f t="shared" si="21"/>
        <v>0</v>
      </c>
      <c r="M395" s="69">
        <f t="shared" si="21"/>
        <v>0</v>
      </c>
      <c r="N395" s="69">
        <f t="shared" si="21"/>
        <v>0</v>
      </c>
      <c r="O395" s="69">
        <f t="shared" si="21"/>
        <v>1172.7</v>
      </c>
      <c r="P395" s="69">
        <f t="shared" si="21"/>
        <v>787.1</v>
      </c>
    </row>
    <row r="396" spans="1:16" ht="14.45" customHeight="1" x14ac:dyDescent="0.25">
      <c r="A396" s="35" t="s">
        <v>267</v>
      </c>
      <c r="B396" s="144" t="s">
        <v>268</v>
      </c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6"/>
    </row>
    <row r="397" spans="1:16" ht="60" x14ac:dyDescent="0.25">
      <c r="A397" s="36">
        <v>1</v>
      </c>
      <c r="B397" s="22" t="s">
        <v>269</v>
      </c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1:16" ht="135" x14ac:dyDescent="0.25">
      <c r="A398" s="74"/>
      <c r="B398" s="32" t="s">
        <v>419</v>
      </c>
      <c r="C398" s="111">
        <v>78</v>
      </c>
      <c r="D398" s="111">
        <v>8</v>
      </c>
      <c r="E398" s="111">
        <v>31.95</v>
      </c>
      <c r="F398" s="111">
        <v>1.95</v>
      </c>
      <c r="G398" s="111"/>
      <c r="H398" s="111">
        <v>30</v>
      </c>
      <c r="I398" s="111"/>
      <c r="J398" s="111"/>
      <c r="K398" s="111">
        <v>31.95</v>
      </c>
      <c r="L398" s="111">
        <v>1.95</v>
      </c>
      <c r="M398" s="111"/>
      <c r="N398" s="111">
        <v>30</v>
      </c>
      <c r="O398" s="111"/>
      <c r="P398" s="111"/>
    </row>
    <row r="399" spans="1:16" ht="135" x14ac:dyDescent="0.25">
      <c r="A399" s="74"/>
      <c r="B399" s="32" t="s">
        <v>420</v>
      </c>
      <c r="C399" s="111">
        <v>328</v>
      </c>
      <c r="D399" s="111">
        <v>33</v>
      </c>
      <c r="E399" s="111">
        <v>64.209000000000003</v>
      </c>
      <c r="F399" s="111">
        <v>4.2089999999999996</v>
      </c>
      <c r="G399" s="111"/>
      <c r="H399" s="111">
        <v>60</v>
      </c>
      <c r="I399" s="111"/>
      <c r="J399" s="111"/>
      <c r="K399" s="111">
        <v>64.209000000000003</v>
      </c>
      <c r="L399" s="111">
        <v>4.2089999999999996</v>
      </c>
      <c r="M399" s="111"/>
      <c r="N399" s="111">
        <v>60</v>
      </c>
      <c r="O399" s="111"/>
      <c r="P399" s="111"/>
    </row>
    <row r="400" spans="1:16" ht="120" x14ac:dyDescent="0.25">
      <c r="A400" s="74"/>
      <c r="B400" s="32" t="s">
        <v>421</v>
      </c>
      <c r="C400" s="111">
        <v>25</v>
      </c>
      <c r="D400" s="111"/>
      <c r="E400" s="111">
        <v>25</v>
      </c>
      <c r="F400" s="111"/>
      <c r="G400" s="111"/>
      <c r="H400" s="111"/>
      <c r="I400" s="111">
        <v>25</v>
      </c>
      <c r="J400" s="111"/>
      <c r="K400" s="111">
        <v>25</v>
      </c>
      <c r="L400" s="111"/>
      <c r="M400" s="111"/>
      <c r="N400" s="111"/>
      <c r="O400" s="111">
        <v>25</v>
      </c>
      <c r="P400" s="111"/>
    </row>
    <row r="401" spans="1:16" ht="45" x14ac:dyDescent="0.25">
      <c r="A401" s="74"/>
      <c r="B401" s="32" t="s">
        <v>422</v>
      </c>
      <c r="C401" s="111">
        <v>40</v>
      </c>
      <c r="D401" s="111">
        <v>1.79</v>
      </c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1:16" ht="14.1" customHeight="1" x14ac:dyDescent="0.25">
      <c r="A402" s="147" t="s">
        <v>41</v>
      </c>
      <c r="B402" s="148"/>
      <c r="C402" s="82">
        <f>SUM(C398:C401)</f>
        <v>471</v>
      </c>
      <c r="D402" s="82">
        <f t="shared" ref="D402:P402" si="22">SUM(D398:D401)</f>
        <v>42.79</v>
      </c>
      <c r="E402" s="82">
        <f t="shared" si="22"/>
        <v>121.15900000000001</v>
      </c>
      <c r="F402" s="82">
        <f t="shared" si="22"/>
        <v>6.1589999999999998</v>
      </c>
      <c r="G402" s="82">
        <f t="shared" si="22"/>
        <v>0</v>
      </c>
      <c r="H402" s="82">
        <f t="shared" si="22"/>
        <v>90</v>
      </c>
      <c r="I402" s="82">
        <f t="shared" si="22"/>
        <v>25</v>
      </c>
      <c r="J402" s="82">
        <f t="shared" si="22"/>
        <v>0</v>
      </c>
      <c r="K402" s="82">
        <f t="shared" si="22"/>
        <v>121.15900000000001</v>
      </c>
      <c r="L402" s="82">
        <f t="shared" si="22"/>
        <v>6.1589999999999998</v>
      </c>
      <c r="M402" s="82">
        <f t="shared" si="22"/>
        <v>0</v>
      </c>
      <c r="N402" s="82">
        <f t="shared" si="22"/>
        <v>90</v>
      </c>
      <c r="O402" s="82">
        <f t="shared" si="22"/>
        <v>25</v>
      </c>
      <c r="P402" s="82">
        <f t="shared" si="22"/>
        <v>0</v>
      </c>
    </row>
    <row r="403" spans="1:16" ht="90" x14ac:dyDescent="0.25">
      <c r="A403" s="119" t="s">
        <v>81</v>
      </c>
      <c r="B403" s="22" t="s">
        <v>270</v>
      </c>
      <c r="C403" s="74"/>
      <c r="D403" s="74"/>
      <c r="E403" s="74"/>
      <c r="F403" s="74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1:16" ht="105" x14ac:dyDescent="0.25">
      <c r="A404" s="74"/>
      <c r="B404" s="32" t="s">
        <v>423</v>
      </c>
      <c r="C404" s="111">
        <v>55</v>
      </c>
      <c r="D404" s="111">
        <v>2</v>
      </c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1:16" ht="45" x14ac:dyDescent="0.25">
      <c r="A405" s="74"/>
      <c r="B405" s="32" t="s">
        <v>424</v>
      </c>
      <c r="C405" s="111">
        <v>5</v>
      </c>
      <c r="D405" s="111">
        <v>0.32250000000000001</v>
      </c>
      <c r="E405" s="111">
        <v>5</v>
      </c>
      <c r="F405" s="111">
        <v>0.32250000000000001</v>
      </c>
      <c r="G405" s="111"/>
      <c r="H405" s="111"/>
      <c r="I405" s="111">
        <v>4.6775000000000002</v>
      </c>
      <c r="J405" s="111"/>
      <c r="K405" s="111">
        <v>5</v>
      </c>
      <c r="L405" s="111">
        <v>0.32250000000000001</v>
      </c>
      <c r="M405" s="111"/>
      <c r="N405" s="111"/>
      <c r="O405" s="111">
        <v>4.6775000000000002</v>
      </c>
      <c r="P405" s="111"/>
    </row>
    <row r="406" spans="1:16" ht="60" x14ac:dyDescent="0.25">
      <c r="A406" s="74"/>
      <c r="B406" s="32" t="s">
        <v>425</v>
      </c>
      <c r="C406" s="111">
        <v>15</v>
      </c>
      <c r="D406" s="111">
        <v>5</v>
      </c>
      <c r="E406" s="111">
        <v>15</v>
      </c>
      <c r="F406" s="111">
        <v>5</v>
      </c>
      <c r="G406" s="111"/>
      <c r="H406" s="111"/>
      <c r="I406" s="111">
        <v>10</v>
      </c>
      <c r="J406" s="111"/>
      <c r="K406" s="111">
        <v>15</v>
      </c>
      <c r="L406" s="111">
        <v>5</v>
      </c>
      <c r="M406" s="111"/>
      <c r="N406" s="111"/>
      <c r="O406" s="111">
        <v>10</v>
      </c>
      <c r="P406" s="111"/>
    </row>
    <row r="407" spans="1:16" ht="60" x14ac:dyDescent="0.25">
      <c r="A407" s="74"/>
      <c r="B407" s="32" t="s">
        <v>426</v>
      </c>
      <c r="C407" s="111">
        <v>75</v>
      </c>
      <c r="D407" s="111">
        <v>25.547499999999999</v>
      </c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1:16" ht="30" x14ac:dyDescent="0.25">
      <c r="A408" s="74"/>
      <c r="B408" s="32" t="s">
        <v>427</v>
      </c>
      <c r="C408" s="111">
        <v>19.13</v>
      </c>
      <c r="D408" s="111">
        <v>9.1300000000000008</v>
      </c>
      <c r="E408" s="111">
        <v>19.13</v>
      </c>
      <c r="F408" s="111">
        <v>9.1300000000000008</v>
      </c>
      <c r="G408" s="111"/>
      <c r="H408" s="111"/>
      <c r="I408" s="111">
        <v>10</v>
      </c>
      <c r="J408" s="111"/>
      <c r="K408" s="111">
        <v>19.13</v>
      </c>
      <c r="L408" s="111">
        <v>9.1300000000000008</v>
      </c>
      <c r="M408" s="111"/>
      <c r="N408" s="111"/>
      <c r="O408" s="111">
        <v>10</v>
      </c>
      <c r="P408" s="111"/>
    </row>
    <row r="409" spans="1:16" ht="14.45" customHeight="1" x14ac:dyDescent="0.25">
      <c r="A409" s="147" t="s">
        <v>41</v>
      </c>
      <c r="B409" s="148"/>
      <c r="C409" s="82">
        <f>SUM(C404:C408)</f>
        <v>169.13</v>
      </c>
      <c r="D409" s="82">
        <f t="shared" ref="D409:P409" si="23">SUM(D404:D408)</f>
        <v>42</v>
      </c>
      <c r="E409" s="82">
        <f t="shared" si="23"/>
        <v>39.129999999999995</v>
      </c>
      <c r="F409" s="82">
        <f t="shared" si="23"/>
        <v>14.452500000000001</v>
      </c>
      <c r="G409" s="82">
        <f t="shared" si="23"/>
        <v>0</v>
      </c>
      <c r="H409" s="82">
        <f t="shared" si="23"/>
        <v>0</v>
      </c>
      <c r="I409" s="82">
        <f t="shared" si="23"/>
        <v>24.677500000000002</v>
      </c>
      <c r="J409" s="82">
        <f t="shared" si="23"/>
        <v>0</v>
      </c>
      <c r="K409" s="82">
        <f t="shared" si="23"/>
        <v>39.129999999999995</v>
      </c>
      <c r="L409" s="82">
        <f t="shared" si="23"/>
        <v>14.452500000000001</v>
      </c>
      <c r="M409" s="82">
        <f t="shared" si="23"/>
        <v>0</v>
      </c>
      <c r="N409" s="82">
        <f t="shared" si="23"/>
        <v>0</v>
      </c>
      <c r="O409" s="82">
        <f t="shared" si="23"/>
        <v>24.677500000000002</v>
      </c>
      <c r="P409" s="82">
        <f t="shared" si="23"/>
        <v>0</v>
      </c>
    </row>
    <row r="410" spans="1:16" ht="14.45" customHeight="1" x14ac:dyDescent="0.25">
      <c r="A410" s="7" t="s">
        <v>271</v>
      </c>
      <c r="B410" s="216" t="s">
        <v>272</v>
      </c>
      <c r="C410" s="217"/>
      <c r="D410" s="217"/>
      <c r="E410" s="217"/>
      <c r="F410" s="217"/>
      <c r="G410" s="217"/>
      <c r="H410" s="217"/>
      <c r="I410" s="217"/>
      <c r="J410" s="217"/>
      <c r="K410" s="217"/>
      <c r="L410" s="217"/>
      <c r="M410" s="217"/>
      <c r="N410" s="217"/>
      <c r="O410" s="217"/>
      <c r="P410" s="218"/>
    </row>
    <row r="411" spans="1:16" ht="90" x14ac:dyDescent="0.25">
      <c r="A411" s="112" t="s">
        <v>256</v>
      </c>
      <c r="B411" s="20" t="s">
        <v>273</v>
      </c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1:16" ht="75" x14ac:dyDescent="0.25">
      <c r="A412" s="127"/>
      <c r="B412" s="54" t="s">
        <v>416</v>
      </c>
      <c r="C412" s="111">
        <v>3100</v>
      </c>
      <c r="D412" s="111">
        <v>3100</v>
      </c>
      <c r="E412" s="111">
        <v>3097.5</v>
      </c>
      <c r="F412" s="111">
        <v>3097.5</v>
      </c>
      <c r="G412" s="111"/>
      <c r="H412" s="111"/>
      <c r="I412" s="111"/>
      <c r="J412" s="111"/>
      <c r="K412" s="111">
        <v>3097.5</v>
      </c>
      <c r="L412" s="111">
        <v>3097.5</v>
      </c>
      <c r="M412" s="111"/>
      <c r="N412" s="111"/>
      <c r="O412" s="111"/>
      <c r="P412" s="111"/>
    </row>
    <row r="413" spans="1:16" ht="150" x14ac:dyDescent="0.25">
      <c r="A413" s="129"/>
      <c r="B413" s="54" t="s">
        <v>417</v>
      </c>
      <c r="C413" s="111">
        <v>361.11</v>
      </c>
      <c r="D413" s="111"/>
      <c r="E413" s="111">
        <v>250</v>
      </c>
      <c r="F413" s="111"/>
      <c r="G413" s="111"/>
      <c r="H413" s="111">
        <v>225</v>
      </c>
      <c r="I413" s="111">
        <v>25</v>
      </c>
      <c r="J413" s="111"/>
      <c r="K413" s="111">
        <v>250</v>
      </c>
      <c r="L413" s="111"/>
      <c r="M413" s="111"/>
      <c r="N413" s="111">
        <v>225</v>
      </c>
      <c r="O413" s="111">
        <v>25</v>
      </c>
      <c r="P413" s="111"/>
    </row>
    <row r="414" spans="1:16" ht="195" x14ac:dyDescent="0.25">
      <c r="A414" s="129"/>
      <c r="B414" s="54" t="s">
        <v>418</v>
      </c>
      <c r="C414" s="111">
        <v>361.11</v>
      </c>
      <c r="D414" s="111"/>
      <c r="E414" s="111">
        <v>361.11</v>
      </c>
      <c r="F414" s="111"/>
      <c r="G414" s="111"/>
      <c r="H414" s="111">
        <v>325</v>
      </c>
      <c r="I414" s="111">
        <v>36.11</v>
      </c>
      <c r="J414" s="111"/>
      <c r="K414" s="111">
        <v>361.11</v>
      </c>
      <c r="L414" s="111"/>
      <c r="M414" s="111"/>
      <c r="N414" s="111">
        <v>325</v>
      </c>
      <c r="O414" s="111">
        <v>36.11</v>
      </c>
      <c r="P414" s="111"/>
    </row>
    <row r="415" spans="1:16" ht="90" x14ac:dyDescent="0.25">
      <c r="A415" s="129"/>
      <c r="B415" s="32" t="s">
        <v>274</v>
      </c>
      <c r="C415" s="111">
        <v>15</v>
      </c>
      <c r="D415" s="111">
        <v>15</v>
      </c>
      <c r="E415" s="111">
        <v>12</v>
      </c>
      <c r="F415" s="111">
        <v>12</v>
      </c>
      <c r="G415" s="111"/>
      <c r="H415" s="111"/>
      <c r="I415" s="111"/>
      <c r="J415" s="111"/>
      <c r="K415" s="111">
        <v>12</v>
      </c>
      <c r="L415" s="111">
        <v>12</v>
      </c>
      <c r="M415" s="111"/>
      <c r="N415" s="111"/>
      <c r="O415" s="111"/>
      <c r="P415" s="111"/>
    </row>
    <row r="416" spans="1:16" ht="165" x14ac:dyDescent="0.25">
      <c r="A416" s="128"/>
      <c r="B416" s="32" t="s">
        <v>275</v>
      </c>
      <c r="C416" s="111">
        <v>5</v>
      </c>
      <c r="D416" s="111">
        <v>5</v>
      </c>
      <c r="E416" s="111">
        <v>5</v>
      </c>
      <c r="F416" s="111">
        <v>5</v>
      </c>
      <c r="G416" s="111"/>
      <c r="H416" s="111"/>
      <c r="I416" s="111"/>
      <c r="J416" s="111"/>
      <c r="K416" s="111">
        <v>5</v>
      </c>
      <c r="L416" s="111">
        <v>5</v>
      </c>
      <c r="M416" s="111"/>
      <c r="N416" s="111"/>
      <c r="O416" s="111"/>
      <c r="P416" s="111"/>
    </row>
    <row r="417" spans="1:16" ht="60" x14ac:dyDescent="0.25">
      <c r="A417" s="112"/>
      <c r="B417" s="32" t="s">
        <v>428</v>
      </c>
      <c r="C417" s="111">
        <v>1000</v>
      </c>
      <c r="D417" s="111"/>
      <c r="E417" s="111">
        <v>800</v>
      </c>
      <c r="F417" s="111"/>
      <c r="G417" s="111"/>
      <c r="H417" s="111"/>
      <c r="I417" s="111"/>
      <c r="J417" s="111">
        <v>800</v>
      </c>
      <c r="K417" s="111"/>
      <c r="L417" s="111"/>
      <c r="M417" s="111"/>
      <c r="N417" s="111"/>
      <c r="O417" s="111"/>
      <c r="P417" s="111"/>
    </row>
    <row r="418" spans="1:16" ht="90" x14ac:dyDescent="0.25">
      <c r="A418" s="112"/>
      <c r="B418" s="32" t="s">
        <v>429</v>
      </c>
      <c r="C418" s="111">
        <v>500</v>
      </c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1:16" ht="14.45" customHeight="1" x14ac:dyDescent="0.25">
      <c r="A419" s="144" t="s">
        <v>41</v>
      </c>
      <c r="B419" s="146"/>
      <c r="C419" s="111">
        <f>SUM(C412:C418)</f>
        <v>5342.22</v>
      </c>
      <c r="D419" s="111">
        <f>SUM(D412:D416)</f>
        <v>3120</v>
      </c>
      <c r="E419" s="111">
        <f>SUM(E412:E417)</f>
        <v>4525.6100000000006</v>
      </c>
      <c r="F419" s="111">
        <f>SUM(F412:F416)</f>
        <v>3114.5</v>
      </c>
      <c r="G419" s="111">
        <f>SUM(G412:G416)</f>
        <v>0</v>
      </c>
      <c r="H419" s="111">
        <f>SUM(H412:H416)</f>
        <v>550</v>
      </c>
      <c r="I419" s="111">
        <f>SUM(I412:I416)</f>
        <v>61.11</v>
      </c>
      <c r="J419" s="111">
        <f>SUM(J412:J416)</f>
        <v>0</v>
      </c>
      <c r="K419" s="111">
        <f>SUM(K412:K417)</f>
        <v>3725.61</v>
      </c>
      <c r="L419" s="111">
        <f>SUM(L412:L416)</f>
        <v>3114.5</v>
      </c>
      <c r="M419" s="111">
        <f>SUM(M412:M416)</f>
        <v>0</v>
      </c>
      <c r="N419" s="111">
        <f>SUM(N412:N416)</f>
        <v>550</v>
      </c>
      <c r="O419" s="111">
        <f>SUM(O412:O416)</f>
        <v>61.11</v>
      </c>
      <c r="P419" s="111">
        <f>SUM(P412:P416)</f>
        <v>0</v>
      </c>
    </row>
    <row r="420" spans="1:16" ht="29.1" customHeight="1" x14ac:dyDescent="0.25">
      <c r="A420" s="7" t="s">
        <v>276</v>
      </c>
      <c r="B420" s="216" t="s">
        <v>277</v>
      </c>
      <c r="C420" s="217"/>
      <c r="D420" s="217"/>
      <c r="E420" s="217"/>
      <c r="F420" s="217"/>
      <c r="G420" s="217"/>
      <c r="H420" s="217"/>
      <c r="I420" s="217"/>
      <c r="J420" s="217"/>
      <c r="K420" s="217"/>
      <c r="L420" s="217"/>
      <c r="M420" s="217"/>
      <c r="N420" s="217"/>
      <c r="O420" s="217"/>
      <c r="P420" s="218"/>
    </row>
    <row r="421" spans="1:16" ht="90" x14ac:dyDescent="0.25">
      <c r="A421" s="112" t="s">
        <v>256</v>
      </c>
      <c r="B421" s="20" t="s">
        <v>278</v>
      </c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1:16" ht="75" x14ac:dyDescent="0.25">
      <c r="A422" s="127"/>
      <c r="B422" s="12" t="s">
        <v>279</v>
      </c>
      <c r="C422" s="111">
        <v>990.4</v>
      </c>
      <c r="D422" s="111">
        <v>990.4</v>
      </c>
      <c r="E422" s="111">
        <v>218.124</v>
      </c>
      <c r="F422" s="111">
        <v>218.124</v>
      </c>
      <c r="G422" s="111"/>
      <c r="H422" s="111"/>
      <c r="I422" s="111"/>
      <c r="J422" s="111"/>
      <c r="K422" s="111">
        <v>218.124</v>
      </c>
      <c r="L422" s="111">
        <v>218.124</v>
      </c>
      <c r="M422" s="111"/>
      <c r="N422" s="111"/>
      <c r="O422" s="111"/>
      <c r="P422" s="111"/>
    </row>
    <row r="423" spans="1:16" ht="120" x14ac:dyDescent="0.25">
      <c r="A423" s="129"/>
      <c r="B423" s="12" t="s">
        <v>280</v>
      </c>
      <c r="C423" s="111">
        <v>154</v>
      </c>
      <c r="D423" s="111">
        <v>154</v>
      </c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1:16" ht="60" x14ac:dyDescent="0.25">
      <c r="A424" s="129"/>
      <c r="B424" s="37" t="s">
        <v>281</v>
      </c>
      <c r="C424" s="111">
        <v>780</v>
      </c>
      <c r="D424" s="111">
        <v>780</v>
      </c>
      <c r="E424" s="111">
        <v>398.85</v>
      </c>
      <c r="F424" s="111">
        <v>398.85</v>
      </c>
      <c r="G424" s="111"/>
      <c r="H424" s="111"/>
      <c r="I424" s="111"/>
      <c r="J424" s="111"/>
      <c r="K424" s="111">
        <v>398.85</v>
      </c>
      <c r="L424" s="111">
        <v>398.85</v>
      </c>
      <c r="M424" s="111"/>
      <c r="N424" s="111"/>
      <c r="O424" s="111"/>
      <c r="P424" s="111"/>
    </row>
    <row r="425" spans="1:16" ht="120" x14ac:dyDescent="0.25">
      <c r="A425" s="128"/>
      <c r="B425" s="37" t="s">
        <v>282</v>
      </c>
      <c r="C425" s="111">
        <v>53</v>
      </c>
      <c r="D425" s="111">
        <v>53</v>
      </c>
      <c r="E425" s="111">
        <v>13</v>
      </c>
      <c r="F425" s="111">
        <v>13</v>
      </c>
      <c r="G425" s="111"/>
      <c r="H425" s="111"/>
      <c r="I425" s="111"/>
      <c r="J425" s="111"/>
      <c r="K425" s="111">
        <v>13</v>
      </c>
      <c r="L425" s="111">
        <v>13</v>
      </c>
      <c r="M425" s="111"/>
      <c r="N425" s="111"/>
      <c r="O425" s="111"/>
      <c r="P425" s="111"/>
    </row>
    <row r="426" spans="1:16" ht="14.45" customHeight="1" x14ac:dyDescent="0.25">
      <c r="A426" s="147" t="s">
        <v>41</v>
      </c>
      <c r="B426" s="148"/>
      <c r="C426" s="69">
        <f>SUM(C422:C425)</f>
        <v>1977.4</v>
      </c>
      <c r="D426" s="69">
        <f t="shared" ref="D426:P426" si="24">SUM(D422:D425)</f>
        <v>1977.4</v>
      </c>
      <c r="E426" s="69">
        <f t="shared" si="24"/>
        <v>629.97400000000005</v>
      </c>
      <c r="F426" s="69">
        <f t="shared" si="24"/>
        <v>629.97400000000005</v>
      </c>
      <c r="G426" s="69">
        <f t="shared" si="24"/>
        <v>0</v>
      </c>
      <c r="H426" s="69">
        <f t="shared" si="24"/>
        <v>0</v>
      </c>
      <c r="I426" s="69">
        <f t="shared" si="24"/>
        <v>0</v>
      </c>
      <c r="J426" s="69">
        <f t="shared" si="24"/>
        <v>0</v>
      </c>
      <c r="K426" s="69">
        <f t="shared" si="24"/>
        <v>629.97400000000005</v>
      </c>
      <c r="L426" s="69">
        <f t="shared" si="24"/>
        <v>629.97400000000005</v>
      </c>
      <c r="M426" s="69">
        <f t="shared" si="24"/>
        <v>0</v>
      </c>
      <c r="N426" s="69">
        <f t="shared" si="24"/>
        <v>0</v>
      </c>
      <c r="O426" s="69">
        <f t="shared" si="24"/>
        <v>0</v>
      </c>
      <c r="P426" s="69">
        <f t="shared" si="24"/>
        <v>0</v>
      </c>
    </row>
    <row r="427" spans="1:16" ht="75" x14ac:dyDescent="0.25">
      <c r="A427" s="220">
        <v>2</v>
      </c>
      <c r="B427" s="70" t="s">
        <v>283</v>
      </c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1:16" ht="180" x14ac:dyDescent="0.25">
      <c r="A428" s="221"/>
      <c r="B428" s="3" t="s">
        <v>553</v>
      </c>
      <c r="C428" s="88">
        <v>331.74</v>
      </c>
      <c r="D428" s="111">
        <v>331.74</v>
      </c>
      <c r="E428" s="111">
        <v>246.9</v>
      </c>
      <c r="F428" s="111">
        <v>246.9</v>
      </c>
      <c r="G428" s="111"/>
      <c r="H428" s="111"/>
      <c r="I428" s="111"/>
      <c r="J428" s="111"/>
      <c r="K428" s="111">
        <v>246.9</v>
      </c>
      <c r="L428" s="111">
        <v>246.9</v>
      </c>
      <c r="M428" s="111"/>
      <c r="N428" s="111"/>
      <c r="O428" s="111"/>
      <c r="P428" s="111"/>
    </row>
    <row r="429" spans="1:16" ht="60" x14ac:dyDescent="0.25">
      <c r="A429" s="221"/>
      <c r="B429" s="3" t="s">
        <v>578</v>
      </c>
      <c r="C429" s="88">
        <v>40</v>
      </c>
      <c r="D429" s="111">
        <v>40</v>
      </c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1:16" ht="120.75" thickBot="1" x14ac:dyDescent="0.3">
      <c r="A430" s="221"/>
      <c r="B430" s="96" t="s">
        <v>554</v>
      </c>
      <c r="C430" s="88">
        <v>330.94</v>
      </c>
      <c r="D430" s="111">
        <v>330.94</v>
      </c>
      <c r="E430" s="111">
        <v>105.1</v>
      </c>
      <c r="F430" s="111">
        <v>105.1</v>
      </c>
      <c r="G430" s="111"/>
      <c r="H430" s="111"/>
      <c r="I430" s="111"/>
      <c r="J430" s="111"/>
      <c r="K430" s="111">
        <v>105.1</v>
      </c>
      <c r="L430" s="111">
        <v>105.1</v>
      </c>
      <c r="M430" s="111"/>
      <c r="N430" s="111"/>
      <c r="O430" s="111"/>
      <c r="P430" s="111"/>
    </row>
    <row r="431" spans="1:16" ht="30" x14ac:dyDescent="0.25">
      <c r="A431" s="221"/>
      <c r="B431" s="46" t="s">
        <v>555</v>
      </c>
      <c r="C431" s="88">
        <v>350</v>
      </c>
      <c r="D431" s="111">
        <v>350</v>
      </c>
      <c r="E431" s="111">
        <v>193.3</v>
      </c>
      <c r="F431" s="111">
        <v>193.3</v>
      </c>
      <c r="G431" s="111"/>
      <c r="H431" s="111"/>
      <c r="I431" s="111"/>
      <c r="J431" s="111"/>
      <c r="K431" s="111">
        <v>171.7</v>
      </c>
      <c r="L431" s="111">
        <v>171.7</v>
      </c>
      <c r="M431" s="111"/>
      <c r="N431" s="111"/>
      <c r="O431" s="111"/>
      <c r="P431" s="111"/>
    </row>
    <row r="432" spans="1:16" ht="30" x14ac:dyDescent="0.25">
      <c r="A432" s="221"/>
      <c r="B432" s="46" t="s">
        <v>556</v>
      </c>
      <c r="C432" s="88">
        <v>351</v>
      </c>
      <c r="D432" s="111">
        <v>351</v>
      </c>
      <c r="E432" s="111">
        <v>54</v>
      </c>
      <c r="F432" s="111">
        <v>54</v>
      </c>
      <c r="G432" s="111"/>
      <c r="H432" s="111"/>
      <c r="I432" s="111"/>
      <c r="J432" s="111"/>
      <c r="K432" s="111">
        <v>46.5</v>
      </c>
      <c r="L432" s="111">
        <v>46.5</v>
      </c>
      <c r="M432" s="111"/>
      <c r="N432" s="111"/>
      <c r="O432" s="111"/>
      <c r="P432" s="111">
        <v>7.5</v>
      </c>
    </row>
    <row r="433" spans="1:16" ht="30" x14ac:dyDescent="0.25">
      <c r="A433" s="221"/>
      <c r="B433" s="3" t="s">
        <v>557</v>
      </c>
      <c r="C433" s="88">
        <v>29</v>
      </c>
      <c r="D433" s="111">
        <v>29</v>
      </c>
      <c r="E433" s="111">
        <v>17.5</v>
      </c>
      <c r="F433" s="111">
        <v>17.5</v>
      </c>
      <c r="G433" s="111"/>
      <c r="H433" s="111"/>
      <c r="I433" s="111"/>
      <c r="J433" s="111"/>
      <c r="K433" s="111">
        <v>17.5</v>
      </c>
      <c r="L433" s="111">
        <v>17.5</v>
      </c>
      <c r="M433" s="111"/>
      <c r="N433" s="111"/>
      <c r="O433" s="111"/>
      <c r="P433" s="111"/>
    </row>
    <row r="434" spans="1:16" x14ac:dyDescent="0.25">
      <c r="A434" s="222"/>
      <c r="B434" s="3" t="s">
        <v>558</v>
      </c>
      <c r="C434" s="88">
        <v>36</v>
      </c>
      <c r="D434" s="111">
        <v>36</v>
      </c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1:16" ht="14.45" customHeight="1" x14ac:dyDescent="0.25">
      <c r="A435" s="147" t="s">
        <v>41</v>
      </c>
      <c r="B435" s="148"/>
      <c r="C435" s="69">
        <f>SUM(C428:C434)</f>
        <v>1468.68</v>
      </c>
      <c r="D435" s="69">
        <f t="shared" ref="D435:P435" si="25">SUM(D428:D434)</f>
        <v>1468.68</v>
      </c>
      <c r="E435" s="69">
        <f t="shared" si="25"/>
        <v>616.79999999999995</v>
      </c>
      <c r="F435" s="69">
        <f t="shared" si="25"/>
        <v>616.79999999999995</v>
      </c>
      <c r="G435" s="69">
        <f t="shared" si="25"/>
        <v>0</v>
      </c>
      <c r="H435" s="69">
        <f t="shared" si="25"/>
        <v>0</v>
      </c>
      <c r="I435" s="69">
        <f t="shared" si="25"/>
        <v>0</v>
      </c>
      <c r="J435" s="69">
        <f t="shared" si="25"/>
        <v>0</v>
      </c>
      <c r="K435" s="69">
        <f t="shared" si="25"/>
        <v>587.70000000000005</v>
      </c>
      <c r="L435" s="69">
        <f t="shared" si="25"/>
        <v>587.70000000000005</v>
      </c>
      <c r="M435" s="69">
        <f t="shared" si="25"/>
        <v>0</v>
      </c>
      <c r="N435" s="69">
        <f t="shared" si="25"/>
        <v>0</v>
      </c>
      <c r="O435" s="69">
        <f t="shared" si="25"/>
        <v>0</v>
      </c>
      <c r="P435" s="69">
        <f t="shared" si="25"/>
        <v>7.5</v>
      </c>
    </row>
    <row r="436" spans="1:16" ht="27.95" customHeight="1" x14ac:dyDescent="0.25">
      <c r="A436" s="115" t="s">
        <v>284</v>
      </c>
      <c r="B436" s="147" t="s">
        <v>285</v>
      </c>
      <c r="C436" s="219"/>
      <c r="D436" s="219"/>
      <c r="E436" s="219"/>
      <c r="F436" s="219"/>
      <c r="G436" s="219"/>
      <c r="H436" s="219"/>
      <c r="I436" s="219"/>
      <c r="J436" s="219"/>
      <c r="K436" s="219"/>
      <c r="L436" s="219"/>
      <c r="M436" s="219"/>
      <c r="N436" s="219"/>
      <c r="O436" s="219"/>
      <c r="P436" s="148"/>
    </row>
    <row r="437" spans="1:16" ht="150" x14ac:dyDescent="0.25">
      <c r="A437" s="112" t="s">
        <v>256</v>
      </c>
      <c r="B437" s="20" t="s">
        <v>286</v>
      </c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1:16" ht="30" x14ac:dyDescent="0.25">
      <c r="A438" s="127"/>
      <c r="B438" s="118" t="s">
        <v>287</v>
      </c>
      <c r="C438" s="111">
        <v>3</v>
      </c>
      <c r="D438" s="111">
        <v>3</v>
      </c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1:16" ht="45" x14ac:dyDescent="0.25">
      <c r="A439" s="129"/>
      <c r="B439" s="118" t="s">
        <v>288</v>
      </c>
      <c r="C439" s="111">
        <v>4</v>
      </c>
      <c r="D439" s="111">
        <v>4</v>
      </c>
      <c r="E439" s="111">
        <v>4</v>
      </c>
      <c r="F439" s="111">
        <v>4</v>
      </c>
      <c r="G439" s="111"/>
      <c r="H439" s="111"/>
      <c r="I439" s="111"/>
      <c r="J439" s="111"/>
      <c r="K439" s="111">
        <v>4</v>
      </c>
      <c r="L439" s="111">
        <v>4</v>
      </c>
      <c r="M439" s="111"/>
      <c r="N439" s="111"/>
      <c r="O439" s="111"/>
      <c r="P439" s="111"/>
    </row>
    <row r="440" spans="1:16" ht="30" x14ac:dyDescent="0.25">
      <c r="A440" s="129"/>
      <c r="B440" s="118" t="s">
        <v>289</v>
      </c>
      <c r="C440" s="111">
        <v>60</v>
      </c>
      <c r="D440" s="111">
        <v>60</v>
      </c>
      <c r="E440" s="111">
        <v>37.799999999999997</v>
      </c>
      <c r="F440" s="111">
        <v>37.799999999999997</v>
      </c>
      <c r="G440" s="111"/>
      <c r="H440" s="111"/>
      <c r="I440" s="111"/>
      <c r="J440" s="111"/>
      <c r="K440" s="111">
        <v>37.799999999999997</v>
      </c>
      <c r="L440" s="111">
        <v>37.799999999999997</v>
      </c>
      <c r="M440" s="111"/>
      <c r="N440" s="111"/>
      <c r="O440" s="111"/>
      <c r="P440" s="111"/>
    </row>
    <row r="441" spans="1:16" ht="45" x14ac:dyDescent="0.25">
      <c r="A441" s="129"/>
      <c r="B441" s="118" t="s">
        <v>290</v>
      </c>
      <c r="C441" s="111">
        <v>653.1</v>
      </c>
      <c r="D441" s="111">
        <v>653.1</v>
      </c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1:16" ht="60" x14ac:dyDescent="0.25">
      <c r="A442" s="129"/>
      <c r="B442" s="118" t="s">
        <v>291</v>
      </c>
      <c r="C442" s="111">
        <v>96.3</v>
      </c>
      <c r="D442" s="111">
        <v>96.3</v>
      </c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1:16" ht="30" x14ac:dyDescent="0.25">
      <c r="A443" s="129"/>
      <c r="B443" s="118" t="s">
        <v>292</v>
      </c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1:16" ht="30" x14ac:dyDescent="0.25">
      <c r="A444" s="129"/>
      <c r="B444" s="118" t="s">
        <v>293</v>
      </c>
      <c r="C444" s="111">
        <v>40</v>
      </c>
      <c r="D444" s="111">
        <v>40</v>
      </c>
      <c r="E444" s="111">
        <v>14</v>
      </c>
      <c r="F444" s="111">
        <v>14</v>
      </c>
      <c r="G444" s="111"/>
      <c r="H444" s="111"/>
      <c r="I444" s="111"/>
      <c r="J444" s="111"/>
      <c r="K444" s="111">
        <v>14</v>
      </c>
      <c r="L444" s="111">
        <v>14</v>
      </c>
      <c r="M444" s="111"/>
      <c r="N444" s="111"/>
      <c r="O444" s="111"/>
      <c r="P444" s="111"/>
    </row>
    <row r="445" spans="1:16" ht="30" x14ac:dyDescent="0.25">
      <c r="A445" s="129"/>
      <c r="B445" s="118" t="s">
        <v>294</v>
      </c>
      <c r="C445" s="111">
        <v>2</v>
      </c>
      <c r="D445" s="111">
        <v>2</v>
      </c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1:16" ht="90" x14ac:dyDescent="0.25">
      <c r="A446" s="128"/>
      <c r="B446" s="118" t="s">
        <v>295</v>
      </c>
      <c r="C446" s="111">
        <v>40</v>
      </c>
      <c r="D446" s="111">
        <v>40</v>
      </c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1:16" ht="14.45" customHeight="1" x14ac:dyDescent="0.25">
      <c r="A447" s="147" t="s">
        <v>41</v>
      </c>
      <c r="B447" s="148"/>
      <c r="C447" s="69">
        <f>SUM(C438:C446)</f>
        <v>898.4</v>
      </c>
      <c r="D447" s="69">
        <f t="shared" ref="D447:P447" si="26">SUM(D438:D446)</f>
        <v>898.4</v>
      </c>
      <c r="E447" s="69">
        <f t="shared" si="26"/>
        <v>55.8</v>
      </c>
      <c r="F447" s="69">
        <f t="shared" si="26"/>
        <v>55.8</v>
      </c>
      <c r="G447" s="69">
        <f t="shared" si="26"/>
        <v>0</v>
      </c>
      <c r="H447" s="69">
        <f t="shared" si="26"/>
        <v>0</v>
      </c>
      <c r="I447" s="69">
        <f t="shared" si="26"/>
        <v>0</v>
      </c>
      <c r="J447" s="69">
        <f t="shared" si="26"/>
        <v>0</v>
      </c>
      <c r="K447" s="69">
        <f t="shared" si="26"/>
        <v>55.8</v>
      </c>
      <c r="L447" s="69">
        <f t="shared" si="26"/>
        <v>55.8</v>
      </c>
      <c r="M447" s="69">
        <f t="shared" si="26"/>
        <v>0</v>
      </c>
      <c r="N447" s="69">
        <f t="shared" si="26"/>
        <v>0</v>
      </c>
      <c r="O447" s="69">
        <f t="shared" si="26"/>
        <v>0</v>
      </c>
      <c r="P447" s="69">
        <f t="shared" si="26"/>
        <v>0</v>
      </c>
    </row>
    <row r="448" spans="1:16" ht="120" x14ac:dyDescent="0.25">
      <c r="A448" s="112" t="s">
        <v>81</v>
      </c>
      <c r="B448" s="16" t="s">
        <v>296</v>
      </c>
      <c r="C448" s="74"/>
      <c r="D448" s="74"/>
      <c r="E448" s="74"/>
      <c r="F448" s="74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1:16" ht="14.1" customHeight="1" x14ac:dyDescent="0.25">
      <c r="A449" s="112"/>
      <c r="B449" s="130" t="s">
        <v>571</v>
      </c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2"/>
    </row>
    <row r="450" spans="1:16" ht="90" x14ac:dyDescent="0.25">
      <c r="A450" s="127"/>
      <c r="B450" s="3" t="s">
        <v>564</v>
      </c>
      <c r="C450" s="111">
        <v>185.7</v>
      </c>
      <c r="D450" s="111">
        <v>185.7</v>
      </c>
      <c r="E450" s="111">
        <v>151.1</v>
      </c>
      <c r="F450" s="111">
        <v>151.1</v>
      </c>
      <c r="G450" s="111"/>
      <c r="H450" s="111"/>
      <c r="I450" s="111"/>
      <c r="J450" s="111"/>
      <c r="K450" s="111">
        <v>151.1</v>
      </c>
      <c r="L450" s="111">
        <v>151.1</v>
      </c>
      <c r="M450" s="111"/>
      <c r="N450" s="111"/>
      <c r="O450" s="111"/>
      <c r="P450" s="111"/>
    </row>
    <row r="451" spans="1:16" ht="45" x14ac:dyDescent="0.25">
      <c r="A451" s="129"/>
      <c r="B451" s="3" t="s">
        <v>559</v>
      </c>
      <c r="C451" s="111">
        <v>189.9</v>
      </c>
      <c r="D451" s="111">
        <v>153.9</v>
      </c>
      <c r="E451" s="111">
        <v>86.3</v>
      </c>
      <c r="F451" s="111">
        <v>74.3</v>
      </c>
      <c r="G451" s="111"/>
      <c r="H451" s="111">
        <v>12</v>
      </c>
      <c r="I451" s="111"/>
      <c r="J451" s="111"/>
      <c r="K451" s="111">
        <v>86.3</v>
      </c>
      <c r="L451" s="111">
        <v>74.3</v>
      </c>
      <c r="M451" s="111"/>
      <c r="N451" s="111">
        <v>12</v>
      </c>
      <c r="O451" s="111"/>
      <c r="P451" s="111"/>
    </row>
    <row r="452" spans="1:16" ht="60" x14ac:dyDescent="0.25">
      <c r="A452" s="129"/>
      <c r="B452" s="3" t="s">
        <v>560</v>
      </c>
      <c r="C452" s="89">
        <v>30.6</v>
      </c>
      <c r="D452" s="89">
        <v>30.6</v>
      </c>
      <c r="E452" s="111">
        <v>18.600000000000001</v>
      </c>
      <c r="F452" s="111">
        <v>18.600000000000001</v>
      </c>
      <c r="G452" s="111"/>
      <c r="H452" s="111"/>
      <c r="I452" s="111"/>
      <c r="J452" s="111"/>
      <c r="K452" s="111">
        <v>18.600000000000001</v>
      </c>
      <c r="L452" s="111">
        <v>18.600000000000001</v>
      </c>
      <c r="M452" s="111"/>
      <c r="N452" s="111"/>
      <c r="O452" s="111"/>
      <c r="P452" s="111"/>
    </row>
    <row r="453" spans="1:16" ht="135" x14ac:dyDescent="0.25">
      <c r="A453" s="129"/>
      <c r="B453" s="3" t="s">
        <v>561</v>
      </c>
      <c r="C453" s="89">
        <v>156.76</v>
      </c>
      <c r="D453" s="89">
        <v>156.76</v>
      </c>
      <c r="E453" s="89">
        <v>50.8</v>
      </c>
      <c r="F453" s="89">
        <v>50.8</v>
      </c>
      <c r="G453" s="111"/>
      <c r="H453" s="111"/>
      <c r="I453" s="111"/>
      <c r="J453" s="111"/>
      <c r="K453" s="111">
        <v>50.8</v>
      </c>
      <c r="L453" s="111">
        <v>50.8</v>
      </c>
      <c r="M453" s="111"/>
      <c r="N453" s="111"/>
      <c r="O453" s="111"/>
      <c r="P453" s="111"/>
    </row>
    <row r="454" spans="1:16" ht="120" x14ac:dyDescent="0.25">
      <c r="A454" s="129"/>
      <c r="B454" s="3" t="s">
        <v>565</v>
      </c>
      <c r="C454" s="89">
        <v>34.4</v>
      </c>
      <c r="D454" s="89">
        <v>26.4</v>
      </c>
      <c r="E454" s="90"/>
      <c r="F454" s="90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 spans="1:16" ht="105" x14ac:dyDescent="0.25">
      <c r="A455" s="129"/>
      <c r="B455" s="3" t="s">
        <v>566</v>
      </c>
      <c r="C455" s="89">
        <v>120</v>
      </c>
      <c r="D455" s="89">
        <v>120</v>
      </c>
      <c r="E455" s="91"/>
      <c r="F455" s="9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 spans="1:16" x14ac:dyDescent="0.25">
      <c r="A456" s="129"/>
      <c r="B456" s="184" t="s">
        <v>567</v>
      </c>
      <c r="C456" s="185"/>
      <c r="D456" s="185"/>
      <c r="E456" s="185"/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6"/>
    </row>
    <row r="457" spans="1:16" ht="75" x14ac:dyDescent="0.25">
      <c r="A457" s="129"/>
      <c r="B457" s="3" t="s">
        <v>568</v>
      </c>
      <c r="C457" s="89">
        <v>18.899999999999999</v>
      </c>
      <c r="D457" s="89">
        <v>1.9</v>
      </c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</row>
    <row r="458" spans="1:16" ht="56.1" customHeight="1" x14ac:dyDescent="0.25">
      <c r="A458" s="129"/>
      <c r="B458" s="3" t="s">
        <v>569</v>
      </c>
      <c r="C458" s="89">
        <v>122.2</v>
      </c>
      <c r="D458" s="89">
        <v>12.2</v>
      </c>
      <c r="E458" s="89">
        <v>57.55</v>
      </c>
      <c r="F458" s="89">
        <v>5.49</v>
      </c>
      <c r="G458" s="89"/>
      <c r="H458" s="89">
        <v>52.06</v>
      </c>
      <c r="I458" s="89"/>
      <c r="J458" s="89"/>
      <c r="K458" s="89">
        <v>57.55</v>
      </c>
      <c r="L458" s="89">
        <v>5.49</v>
      </c>
      <c r="M458" s="89"/>
      <c r="N458" s="89">
        <v>52.06</v>
      </c>
      <c r="O458" s="89"/>
      <c r="P458" s="89"/>
    </row>
    <row r="459" spans="1:16" x14ac:dyDescent="0.25">
      <c r="A459" s="129"/>
      <c r="B459" s="184" t="s">
        <v>570</v>
      </c>
      <c r="C459" s="185"/>
      <c r="D459" s="185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6"/>
    </row>
    <row r="460" spans="1:16" ht="165" x14ac:dyDescent="0.25">
      <c r="A460" s="129"/>
      <c r="B460" s="3" t="s">
        <v>562</v>
      </c>
      <c r="C460" s="89">
        <v>444.4</v>
      </c>
      <c r="D460" s="89">
        <v>44.4</v>
      </c>
      <c r="E460" s="89">
        <v>87.9</v>
      </c>
      <c r="F460" s="89"/>
      <c r="G460" s="89"/>
      <c r="H460" s="89">
        <v>87.9</v>
      </c>
      <c r="I460" s="89"/>
      <c r="J460" s="89"/>
      <c r="K460" s="89">
        <v>87.9</v>
      </c>
      <c r="L460" s="89"/>
      <c r="M460" s="89"/>
      <c r="N460" s="89">
        <v>87.9</v>
      </c>
      <c r="O460" s="89"/>
      <c r="P460" s="89"/>
    </row>
    <row r="461" spans="1:16" ht="75" x14ac:dyDescent="0.25">
      <c r="A461" s="128"/>
      <c r="B461" s="3" t="s">
        <v>563</v>
      </c>
      <c r="C461" s="89">
        <v>22.2</v>
      </c>
      <c r="D461" s="89">
        <v>2.2200000000000002</v>
      </c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</row>
    <row r="462" spans="1:16" ht="14.45" customHeight="1" x14ac:dyDescent="0.25">
      <c r="A462" s="147" t="s">
        <v>41</v>
      </c>
      <c r="B462" s="148"/>
      <c r="C462" s="92">
        <f>SUM(C460:C461,C457:C458,C450:C455)</f>
        <v>1325.06</v>
      </c>
      <c r="D462" s="92">
        <f t="shared" ref="D462:P462" si="27">SUM(D460:D461,D457:D458,D450:D455)</f>
        <v>734.08</v>
      </c>
      <c r="E462" s="92">
        <f t="shared" si="27"/>
        <v>452.25</v>
      </c>
      <c r="F462" s="92">
        <f t="shared" si="27"/>
        <v>300.28999999999996</v>
      </c>
      <c r="G462" s="92">
        <f t="shared" si="27"/>
        <v>0</v>
      </c>
      <c r="H462" s="92">
        <f t="shared" si="27"/>
        <v>151.96</v>
      </c>
      <c r="I462" s="92">
        <f t="shared" si="27"/>
        <v>0</v>
      </c>
      <c r="J462" s="92">
        <f t="shared" si="27"/>
        <v>0</v>
      </c>
      <c r="K462" s="92">
        <f t="shared" si="27"/>
        <v>452.25</v>
      </c>
      <c r="L462" s="92">
        <f t="shared" si="27"/>
        <v>300.28999999999996</v>
      </c>
      <c r="M462" s="92">
        <f t="shared" si="27"/>
        <v>0</v>
      </c>
      <c r="N462" s="92">
        <f t="shared" si="27"/>
        <v>151.96</v>
      </c>
      <c r="O462" s="92">
        <f t="shared" si="27"/>
        <v>0</v>
      </c>
      <c r="P462" s="92">
        <f t="shared" si="27"/>
        <v>0</v>
      </c>
    </row>
    <row r="463" spans="1:16" ht="60" x14ac:dyDescent="0.25">
      <c r="A463" s="120">
        <v>3</v>
      </c>
      <c r="B463" s="38" t="s">
        <v>297</v>
      </c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  <row r="464" spans="1:16" ht="70.5" customHeight="1" thickBot="1" x14ac:dyDescent="0.3">
      <c r="A464" s="74"/>
      <c r="B464" s="97" t="s">
        <v>572</v>
      </c>
      <c r="C464" s="111">
        <v>6</v>
      </c>
      <c r="D464" s="111">
        <v>6</v>
      </c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</row>
    <row r="465" spans="1:16" ht="135.75" thickBot="1" x14ac:dyDescent="0.3">
      <c r="A465" s="74"/>
      <c r="B465" s="97" t="s">
        <v>573</v>
      </c>
      <c r="C465" s="111">
        <v>15</v>
      </c>
      <c r="D465" s="111">
        <v>15</v>
      </c>
      <c r="E465" s="111">
        <v>2.7</v>
      </c>
      <c r="F465" s="111">
        <v>2.7</v>
      </c>
      <c r="G465" s="111"/>
      <c r="H465" s="111"/>
      <c r="I465" s="111"/>
      <c r="J465" s="111"/>
      <c r="K465" s="111">
        <v>2.7</v>
      </c>
      <c r="L465" s="111">
        <v>2.7</v>
      </c>
      <c r="M465" s="111"/>
      <c r="N465" s="111"/>
      <c r="O465" s="111"/>
      <c r="P465" s="111"/>
    </row>
    <row r="466" spans="1:16" ht="150.75" thickBot="1" x14ac:dyDescent="0.3">
      <c r="A466" s="74"/>
      <c r="B466" s="97" t="s">
        <v>574</v>
      </c>
      <c r="C466" s="111">
        <v>6</v>
      </c>
      <c r="D466" s="111">
        <v>6</v>
      </c>
      <c r="E466" s="111">
        <v>5</v>
      </c>
      <c r="F466" s="111">
        <v>5</v>
      </c>
      <c r="G466" s="111"/>
      <c r="H466" s="111"/>
      <c r="I466" s="111"/>
      <c r="J466" s="111"/>
      <c r="K466" s="111">
        <v>5</v>
      </c>
      <c r="L466" s="111">
        <v>5</v>
      </c>
      <c r="M466" s="111"/>
      <c r="N466" s="111"/>
      <c r="O466" s="111"/>
      <c r="P466" s="111"/>
    </row>
    <row r="467" spans="1:16" ht="14.45" customHeight="1" x14ac:dyDescent="0.25">
      <c r="A467" s="202" t="s">
        <v>41</v>
      </c>
      <c r="B467" s="203"/>
      <c r="C467" s="69">
        <f>SUM(C464:C466)</f>
        <v>27</v>
      </c>
      <c r="D467" s="69">
        <f t="shared" ref="D467:P467" si="28">SUM(D464:D466)</f>
        <v>27</v>
      </c>
      <c r="E467" s="69">
        <f t="shared" si="28"/>
        <v>7.7</v>
      </c>
      <c r="F467" s="69">
        <f t="shared" si="28"/>
        <v>7.7</v>
      </c>
      <c r="G467" s="69">
        <f t="shared" si="28"/>
        <v>0</v>
      </c>
      <c r="H467" s="69">
        <f t="shared" si="28"/>
        <v>0</v>
      </c>
      <c r="I467" s="69">
        <f t="shared" si="28"/>
        <v>0</v>
      </c>
      <c r="J467" s="69">
        <f t="shared" si="28"/>
        <v>0</v>
      </c>
      <c r="K467" s="69">
        <f t="shared" si="28"/>
        <v>7.7</v>
      </c>
      <c r="L467" s="69">
        <f t="shared" si="28"/>
        <v>7.7</v>
      </c>
      <c r="M467" s="69">
        <f t="shared" si="28"/>
        <v>0</v>
      </c>
      <c r="N467" s="69">
        <f t="shared" si="28"/>
        <v>0</v>
      </c>
      <c r="O467" s="69">
        <f t="shared" si="28"/>
        <v>0</v>
      </c>
      <c r="P467" s="69">
        <f t="shared" si="28"/>
        <v>0</v>
      </c>
    </row>
    <row r="468" spans="1:16" x14ac:dyDescent="0.25">
      <c r="A468" s="120">
        <v>4</v>
      </c>
      <c r="B468" s="22" t="s">
        <v>298</v>
      </c>
      <c r="C468" s="74"/>
      <c r="D468" s="74"/>
      <c r="E468" s="74"/>
      <c r="F468" s="74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</row>
    <row r="469" spans="1:16" x14ac:dyDescent="0.25">
      <c r="A469" s="120"/>
      <c r="B469" s="133" t="s">
        <v>577</v>
      </c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5"/>
    </row>
    <row r="470" spans="1:16" ht="90" x14ac:dyDescent="0.25">
      <c r="A470" s="223"/>
      <c r="B470" s="32" t="s">
        <v>299</v>
      </c>
      <c r="C470" s="111">
        <v>50</v>
      </c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</row>
    <row r="471" spans="1:16" ht="75" x14ac:dyDescent="0.25">
      <c r="A471" s="224"/>
      <c r="B471" s="32" t="s">
        <v>300</v>
      </c>
      <c r="C471" s="111">
        <v>493.2</v>
      </c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</row>
    <row r="472" spans="1:16" x14ac:dyDescent="0.25">
      <c r="A472" s="224"/>
      <c r="B472" s="133" t="s">
        <v>575</v>
      </c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5"/>
    </row>
    <row r="473" spans="1:16" ht="105.75" thickBot="1" x14ac:dyDescent="0.3">
      <c r="A473" s="224"/>
      <c r="B473" s="97" t="s">
        <v>576</v>
      </c>
      <c r="C473" s="111">
        <v>320</v>
      </c>
      <c r="D473" s="111"/>
      <c r="E473" s="111">
        <v>199.89</v>
      </c>
      <c r="F473" s="111"/>
      <c r="G473" s="111"/>
      <c r="H473" s="111">
        <v>199.89</v>
      </c>
      <c r="I473" s="111"/>
      <c r="J473" s="111"/>
      <c r="K473" s="111">
        <v>200</v>
      </c>
      <c r="L473" s="111"/>
      <c r="M473" s="111"/>
      <c r="N473" s="111">
        <v>200</v>
      </c>
      <c r="O473" s="111"/>
      <c r="P473" s="111"/>
    </row>
    <row r="474" spans="1:16" ht="75.75" thickBot="1" x14ac:dyDescent="0.3">
      <c r="A474" s="224"/>
      <c r="B474" s="97" t="s">
        <v>300</v>
      </c>
      <c r="C474" s="111">
        <v>6798.8</v>
      </c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</row>
    <row r="475" spans="1:16" x14ac:dyDescent="0.25">
      <c r="A475" s="224"/>
      <c r="B475" s="136" t="s">
        <v>570</v>
      </c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8"/>
    </row>
    <row r="476" spans="1:16" ht="105.75" thickBot="1" x14ac:dyDescent="0.3">
      <c r="A476" s="225"/>
      <c r="B476" s="97" t="s">
        <v>576</v>
      </c>
      <c r="C476" s="111">
        <v>55.6</v>
      </c>
      <c r="D476" s="111">
        <v>5.6</v>
      </c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</row>
    <row r="477" spans="1:16" ht="14.45" customHeight="1" x14ac:dyDescent="0.25">
      <c r="A477" s="202" t="s">
        <v>41</v>
      </c>
      <c r="B477" s="203"/>
      <c r="C477" s="69">
        <f>SUM(C476,C473:C474,C470:C471)</f>
        <v>7717.6</v>
      </c>
      <c r="D477" s="69">
        <f t="shared" ref="D477:P477" si="29">SUM(D476,D473:D474,D470:D471)</f>
        <v>5.6</v>
      </c>
      <c r="E477" s="69">
        <f t="shared" si="29"/>
        <v>199.89</v>
      </c>
      <c r="F477" s="69">
        <f t="shared" si="29"/>
        <v>0</v>
      </c>
      <c r="G477" s="69">
        <f t="shared" si="29"/>
        <v>0</v>
      </c>
      <c r="H477" s="69">
        <f t="shared" si="29"/>
        <v>199.89</v>
      </c>
      <c r="I477" s="69">
        <f t="shared" si="29"/>
        <v>0</v>
      </c>
      <c r="J477" s="69">
        <f t="shared" si="29"/>
        <v>0</v>
      </c>
      <c r="K477" s="69">
        <f t="shared" si="29"/>
        <v>200</v>
      </c>
      <c r="L477" s="69">
        <f t="shared" si="29"/>
        <v>0</v>
      </c>
      <c r="M477" s="69">
        <f t="shared" si="29"/>
        <v>0</v>
      </c>
      <c r="N477" s="69">
        <f t="shared" si="29"/>
        <v>200</v>
      </c>
      <c r="O477" s="69">
        <f t="shared" si="29"/>
        <v>0</v>
      </c>
      <c r="P477" s="69">
        <f t="shared" si="29"/>
        <v>0</v>
      </c>
    </row>
    <row r="478" spans="1:16" ht="45" x14ac:dyDescent="0.25">
      <c r="A478" s="39" t="s">
        <v>167</v>
      </c>
      <c r="B478" s="16" t="s">
        <v>301</v>
      </c>
      <c r="C478" s="74"/>
      <c r="D478" s="74"/>
      <c r="E478" s="74"/>
      <c r="F478" s="74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</row>
    <row r="479" spans="1:16" ht="150" x14ac:dyDescent="0.25">
      <c r="A479" s="127"/>
      <c r="B479" s="117" t="s">
        <v>302</v>
      </c>
      <c r="C479" s="74"/>
      <c r="D479" s="74"/>
      <c r="E479" s="74"/>
      <c r="F479" s="74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</row>
    <row r="480" spans="1:16" ht="150" x14ac:dyDescent="0.25">
      <c r="A480" s="129"/>
      <c r="B480" s="117" t="s">
        <v>303</v>
      </c>
      <c r="C480" s="74"/>
      <c r="D480" s="74"/>
      <c r="E480" s="74"/>
      <c r="F480" s="74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</row>
    <row r="481" spans="1:16" ht="135" x14ac:dyDescent="0.25">
      <c r="A481" s="129"/>
      <c r="B481" s="117" t="s">
        <v>304</v>
      </c>
      <c r="C481" s="74"/>
      <c r="D481" s="74"/>
      <c r="E481" s="74"/>
      <c r="F481" s="74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</row>
    <row r="482" spans="1:16" ht="120" x14ac:dyDescent="0.25">
      <c r="A482" s="129"/>
      <c r="B482" s="117" t="s">
        <v>305</v>
      </c>
      <c r="C482" s="74"/>
      <c r="D482" s="74"/>
      <c r="E482" s="74"/>
      <c r="F482" s="74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</row>
    <row r="483" spans="1:16" ht="135" x14ac:dyDescent="0.25">
      <c r="A483" s="129"/>
      <c r="B483" s="117" t="s">
        <v>306</v>
      </c>
      <c r="C483" s="74"/>
      <c r="D483" s="74"/>
      <c r="E483" s="74"/>
      <c r="F483" s="74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</row>
    <row r="484" spans="1:16" ht="60" x14ac:dyDescent="0.25">
      <c r="A484" s="129"/>
      <c r="B484" s="117" t="s">
        <v>307</v>
      </c>
      <c r="C484" s="74"/>
      <c r="D484" s="74"/>
      <c r="E484" s="74"/>
      <c r="F484" s="74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</row>
    <row r="485" spans="1:16" ht="60" x14ac:dyDescent="0.25">
      <c r="A485" s="129"/>
      <c r="B485" s="117" t="s">
        <v>308</v>
      </c>
      <c r="C485" s="74"/>
      <c r="D485" s="74"/>
      <c r="E485" s="74"/>
      <c r="F485" s="74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</row>
    <row r="486" spans="1:16" ht="90" x14ac:dyDescent="0.25">
      <c r="A486" s="129"/>
      <c r="B486" s="117" t="s">
        <v>309</v>
      </c>
      <c r="C486" s="74"/>
      <c r="D486" s="74"/>
      <c r="E486" s="74"/>
      <c r="F486" s="74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</row>
    <row r="487" spans="1:16" ht="120" x14ac:dyDescent="0.25">
      <c r="A487" s="129"/>
      <c r="B487" s="117" t="s">
        <v>310</v>
      </c>
      <c r="C487" s="74">
        <v>80</v>
      </c>
      <c r="D487" s="74">
        <v>80</v>
      </c>
      <c r="E487" s="74">
        <v>26.5</v>
      </c>
      <c r="F487" s="74">
        <v>26.5</v>
      </c>
      <c r="G487" s="111"/>
      <c r="H487" s="111"/>
      <c r="I487" s="111"/>
      <c r="J487" s="111"/>
      <c r="K487" s="111">
        <v>80</v>
      </c>
      <c r="L487" s="111">
        <v>80</v>
      </c>
      <c r="M487" s="111"/>
      <c r="N487" s="111"/>
      <c r="O487" s="111"/>
      <c r="P487" s="111"/>
    </row>
    <row r="488" spans="1:16" ht="168" customHeight="1" x14ac:dyDescent="0.25">
      <c r="A488" s="129"/>
      <c r="B488" s="117" t="s">
        <v>311</v>
      </c>
      <c r="C488" s="74">
        <v>40</v>
      </c>
      <c r="D488" s="74">
        <v>40</v>
      </c>
      <c r="E488" s="74"/>
      <c r="F488" s="74"/>
      <c r="G488" s="111"/>
      <c r="H488" s="111"/>
      <c r="I488" s="111"/>
      <c r="J488" s="111"/>
      <c r="K488" s="111">
        <v>40</v>
      </c>
      <c r="L488" s="111">
        <v>40</v>
      </c>
      <c r="M488" s="111"/>
      <c r="N488" s="111"/>
      <c r="O488" s="111"/>
      <c r="P488" s="111"/>
    </row>
    <row r="489" spans="1:16" ht="69.95" customHeight="1" x14ac:dyDescent="0.25">
      <c r="A489" s="129"/>
      <c r="B489" s="117" t="s">
        <v>312</v>
      </c>
      <c r="C489" s="74">
        <v>65</v>
      </c>
      <c r="D489" s="74">
        <v>65</v>
      </c>
      <c r="E489" s="74"/>
      <c r="F489" s="74"/>
      <c r="G489" s="111"/>
      <c r="H489" s="111"/>
      <c r="I489" s="111"/>
      <c r="J489" s="111"/>
      <c r="K489" s="111">
        <v>35</v>
      </c>
      <c r="L489" s="111">
        <v>35</v>
      </c>
      <c r="M489" s="111"/>
      <c r="N489" s="111"/>
      <c r="O489" s="111"/>
      <c r="P489" s="111"/>
    </row>
    <row r="490" spans="1:16" ht="60" x14ac:dyDescent="0.25">
      <c r="A490" s="129"/>
      <c r="B490" s="117" t="s">
        <v>313</v>
      </c>
      <c r="C490" s="74"/>
      <c r="D490" s="74"/>
      <c r="E490" s="74"/>
      <c r="F490" s="74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</row>
    <row r="491" spans="1:16" ht="135" x14ac:dyDescent="0.25">
      <c r="A491" s="129"/>
      <c r="B491" s="117" t="s">
        <v>314</v>
      </c>
      <c r="C491" s="74"/>
      <c r="D491" s="74"/>
      <c r="E491" s="74"/>
      <c r="F491" s="74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</row>
    <row r="492" spans="1:16" ht="135" x14ac:dyDescent="0.25">
      <c r="A492" s="129"/>
      <c r="B492" s="117" t="s">
        <v>315</v>
      </c>
      <c r="C492" s="74"/>
      <c r="D492" s="74"/>
      <c r="E492" s="74"/>
      <c r="F492" s="74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</row>
    <row r="493" spans="1:16" ht="120" x14ac:dyDescent="0.25">
      <c r="A493" s="129"/>
      <c r="B493" s="117" t="s">
        <v>316</v>
      </c>
      <c r="C493" s="74"/>
      <c r="D493" s="74"/>
      <c r="E493" s="74"/>
      <c r="F493" s="74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</row>
    <row r="494" spans="1:16" ht="120" x14ac:dyDescent="0.25">
      <c r="A494" s="129"/>
      <c r="B494" s="117" t="s">
        <v>317</v>
      </c>
      <c r="C494" s="74"/>
      <c r="D494" s="74"/>
      <c r="E494" s="74"/>
      <c r="F494" s="74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</row>
    <row r="495" spans="1:16" ht="105" x14ac:dyDescent="0.25">
      <c r="A495" s="129"/>
      <c r="B495" s="117" t="s">
        <v>318</v>
      </c>
      <c r="C495" s="74"/>
      <c r="D495" s="74"/>
      <c r="E495" s="74"/>
      <c r="F495" s="74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</row>
    <row r="496" spans="1:16" ht="90" x14ac:dyDescent="0.25">
      <c r="A496" s="129"/>
      <c r="B496" s="117" t="s">
        <v>319</v>
      </c>
      <c r="C496" s="74"/>
      <c r="D496" s="74"/>
      <c r="E496" s="74"/>
      <c r="F496" s="74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</row>
    <row r="497" spans="1:16" ht="105" x14ac:dyDescent="0.25">
      <c r="A497" s="129"/>
      <c r="B497" s="117" t="s">
        <v>320</v>
      </c>
      <c r="C497" s="74"/>
      <c r="D497" s="74"/>
      <c r="E497" s="74"/>
      <c r="F497" s="74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</row>
    <row r="498" spans="1:16" ht="120" x14ac:dyDescent="0.25">
      <c r="A498" s="129"/>
      <c r="B498" s="117" t="s">
        <v>321</v>
      </c>
      <c r="C498" s="74"/>
      <c r="D498" s="74"/>
      <c r="E498" s="74"/>
      <c r="F498" s="74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</row>
    <row r="499" spans="1:16" ht="165" x14ac:dyDescent="0.25">
      <c r="A499" s="129"/>
      <c r="B499" s="117" t="s">
        <v>322</v>
      </c>
      <c r="C499" s="74"/>
      <c r="D499" s="74"/>
      <c r="E499" s="74"/>
      <c r="F499" s="74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</row>
    <row r="500" spans="1:16" ht="45" x14ac:dyDescent="0.25">
      <c r="A500" s="129"/>
      <c r="B500" s="117" t="s">
        <v>323</v>
      </c>
      <c r="C500" s="74"/>
      <c r="D500" s="74"/>
      <c r="E500" s="74"/>
      <c r="F500" s="74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</row>
    <row r="501" spans="1:16" ht="90" x14ac:dyDescent="0.25">
      <c r="A501" s="129"/>
      <c r="B501" s="117" t="s">
        <v>324</v>
      </c>
      <c r="C501" s="74"/>
      <c r="D501" s="74"/>
      <c r="E501" s="74"/>
      <c r="F501" s="74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</row>
    <row r="502" spans="1:16" ht="105" x14ac:dyDescent="0.25">
      <c r="A502" s="129"/>
      <c r="B502" s="117" t="s">
        <v>325</v>
      </c>
      <c r="C502" s="74"/>
      <c r="D502" s="74"/>
      <c r="E502" s="74"/>
      <c r="F502" s="74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</row>
    <row r="503" spans="1:16" ht="135" x14ac:dyDescent="0.25">
      <c r="A503" s="129"/>
      <c r="B503" s="117" t="s">
        <v>326</v>
      </c>
      <c r="C503" s="74"/>
      <c r="D503" s="74"/>
      <c r="E503" s="74"/>
      <c r="F503" s="74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</row>
    <row r="504" spans="1:16" ht="135" x14ac:dyDescent="0.25">
      <c r="A504" s="129"/>
      <c r="B504" s="117" t="s">
        <v>327</v>
      </c>
      <c r="C504" s="74"/>
      <c r="D504" s="74"/>
      <c r="E504" s="74"/>
      <c r="F504" s="74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</row>
    <row r="505" spans="1:16" ht="150" x14ac:dyDescent="0.25">
      <c r="A505" s="129"/>
      <c r="B505" s="117" t="s">
        <v>328</v>
      </c>
      <c r="C505" s="74"/>
      <c r="D505" s="74"/>
      <c r="E505" s="74"/>
      <c r="F505" s="74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</row>
    <row r="506" spans="1:16" ht="105" x14ac:dyDescent="0.25">
      <c r="A506" s="129"/>
      <c r="B506" s="117" t="s">
        <v>329</v>
      </c>
      <c r="C506" s="74"/>
      <c r="D506" s="74"/>
      <c r="E506" s="74"/>
      <c r="F506" s="74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</row>
    <row r="507" spans="1:16" ht="60" x14ac:dyDescent="0.25">
      <c r="A507" s="129"/>
      <c r="B507" s="117" t="s">
        <v>330</v>
      </c>
      <c r="C507" s="74"/>
      <c r="D507" s="74"/>
      <c r="E507" s="74"/>
      <c r="F507" s="74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</row>
    <row r="508" spans="1:16" ht="105" x14ac:dyDescent="0.25">
      <c r="A508" s="129"/>
      <c r="B508" s="117" t="s">
        <v>331</v>
      </c>
      <c r="C508" s="74"/>
      <c r="D508" s="74"/>
      <c r="E508" s="74"/>
      <c r="F508" s="74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</row>
    <row r="509" spans="1:16" ht="120" x14ac:dyDescent="0.25">
      <c r="A509" s="129"/>
      <c r="B509" s="117" t="s">
        <v>332</v>
      </c>
      <c r="C509" s="74"/>
      <c r="D509" s="74"/>
      <c r="E509" s="74"/>
      <c r="F509" s="74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</row>
    <row r="510" spans="1:16" ht="105" x14ac:dyDescent="0.25">
      <c r="A510" s="129"/>
      <c r="B510" s="117" t="s">
        <v>333</v>
      </c>
      <c r="C510" s="74"/>
      <c r="D510" s="74"/>
      <c r="E510" s="74"/>
      <c r="F510" s="74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</row>
    <row r="511" spans="1:16" ht="75" x14ac:dyDescent="0.25">
      <c r="A511" s="129"/>
      <c r="B511" s="117" t="s">
        <v>334</v>
      </c>
      <c r="C511" s="74"/>
      <c r="D511" s="74"/>
      <c r="E511" s="74"/>
      <c r="F511" s="74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</row>
    <row r="512" spans="1:16" ht="120" x14ac:dyDescent="0.25">
      <c r="A512" s="129"/>
      <c r="B512" s="117" t="s">
        <v>335</v>
      </c>
      <c r="C512" s="74"/>
      <c r="D512" s="74"/>
      <c r="E512" s="74"/>
      <c r="F512" s="74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</row>
    <row r="513" spans="1:16" ht="45" x14ac:dyDescent="0.25">
      <c r="A513" s="129"/>
      <c r="B513" s="117" t="s">
        <v>336</v>
      </c>
      <c r="C513" s="74"/>
      <c r="D513" s="74"/>
      <c r="E513" s="74"/>
      <c r="F513" s="74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</row>
    <row r="514" spans="1:16" ht="60" x14ac:dyDescent="0.25">
      <c r="A514" s="129"/>
      <c r="B514" s="117" t="s">
        <v>337</v>
      </c>
      <c r="C514" s="74"/>
      <c r="D514" s="74"/>
      <c r="E514" s="74"/>
      <c r="F514" s="74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</row>
    <row r="515" spans="1:16" ht="120" x14ac:dyDescent="0.25">
      <c r="A515" s="129"/>
      <c r="B515" s="117" t="s">
        <v>338</v>
      </c>
      <c r="C515" s="74"/>
      <c r="D515" s="74"/>
      <c r="E515" s="74"/>
      <c r="F515" s="74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</row>
    <row r="516" spans="1:16" ht="75" x14ac:dyDescent="0.25">
      <c r="A516" s="129"/>
      <c r="B516" s="117" t="s">
        <v>339</v>
      </c>
      <c r="C516" s="74"/>
      <c r="D516" s="74"/>
      <c r="E516" s="74"/>
      <c r="F516" s="74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</row>
    <row r="517" spans="1:16" ht="105" x14ac:dyDescent="0.25">
      <c r="A517" s="129"/>
      <c r="B517" s="117" t="s">
        <v>340</v>
      </c>
      <c r="C517" s="74"/>
      <c r="D517" s="74"/>
      <c r="E517" s="74"/>
      <c r="F517" s="74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</row>
    <row r="518" spans="1:16" ht="120" x14ac:dyDescent="0.25">
      <c r="A518" s="129"/>
      <c r="B518" s="117" t="s">
        <v>341</v>
      </c>
      <c r="C518" s="74"/>
      <c r="D518" s="74"/>
      <c r="E518" s="74"/>
      <c r="F518" s="74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</row>
    <row r="519" spans="1:16" ht="105" x14ac:dyDescent="0.25">
      <c r="A519" s="129"/>
      <c r="B519" s="117" t="s">
        <v>342</v>
      </c>
      <c r="C519" s="74"/>
      <c r="D519" s="74"/>
      <c r="E519" s="74"/>
      <c r="F519" s="74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</row>
    <row r="520" spans="1:16" ht="45" x14ac:dyDescent="0.25">
      <c r="A520" s="129"/>
      <c r="B520" s="117" t="s">
        <v>343</v>
      </c>
      <c r="C520" s="74"/>
      <c r="D520" s="74"/>
      <c r="E520" s="74"/>
      <c r="F520" s="74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</row>
    <row r="521" spans="1:16" ht="120" x14ac:dyDescent="0.25">
      <c r="A521" s="129"/>
      <c r="B521" s="117" t="s">
        <v>344</v>
      </c>
      <c r="C521" s="74"/>
      <c r="D521" s="74"/>
      <c r="E521" s="74"/>
      <c r="F521" s="74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</row>
    <row r="522" spans="1:16" ht="120" x14ac:dyDescent="0.25">
      <c r="A522" s="129"/>
      <c r="B522" s="117" t="s">
        <v>345</v>
      </c>
      <c r="C522" s="74"/>
      <c r="D522" s="74"/>
      <c r="E522" s="74"/>
      <c r="F522" s="74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</row>
    <row r="523" spans="1:16" ht="135" x14ac:dyDescent="0.25">
      <c r="A523" s="129"/>
      <c r="B523" s="117" t="s">
        <v>346</v>
      </c>
      <c r="C523" s="74"/>
      <c r="D523" s="74"/>
      <c r="E523" s="74"/>
      <c r="F523" s="74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</row>
    <row r="524" spans="1:16" ht="150" x14ac:dyDescent="0.25">
      <c r="A524" s="129"/>
      <c r="B524" s="117" t="s">
        <v>347</v>
      </c>
      <c r="C524" s="74"/>
      <c r="D524" s="74"/>
      <c r="E524" s="74"/>
      <c r="F524" s="74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</row>
    <row r="525" spans="1:16" ht="60" x14ac:dyDescent="0.25">
      <c r="A525" s="129"/>
      <c r="B525" s="117" t="s">
        <v>348</v>
      </c>
      <c r="C525" s="74"/>
      <c r="D525" s="74"/>
      <c r="E525" s="74"/>
      <c r="F525" s="74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</row>
    <row r="526" spans="1:16" x14ac:dyDescent="0.25">
      <c r="A526" s="129"/>
      <c r="B526" s="117" t="s">
        <v>349</v>
      </c>
      <c r="C526" s="74"/>
      <c r="D526" s="74"/>
      <c r="E526" s="74"/>
      <c r="F526" s="74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</row>
    <row r="527" spans="1:16" ht="75" x14ac:dyDescent="0.25">
      <c r="A527" s="129"/>
      <c r="B527" s="117" t="s">
        <v>350</v>
      </c>
      <c r="C527" s="74"/>
      <c r="D527" s="74"/>
      <c r="E527" s="74"/>
      <c r="F527" s="74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</row>
    <row r="528" spans="1:16" ht="45" x14ac:dyDescent="0.25">
      <c r="A528" s="129"/>
      <c r="B528" s="117" t="s">
        <v>351</v>
      </c>
      <c r="C528" s="74"/>
      <c r="D528" s="74"/>
      <c r="E528" s="74"/>
      <c r="F528" s="74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</row>
    <row r="529" spans="1:16" ht="75" x14ac:dyDescent="0.25">
      <c r="A529" s="129"/>
      <c r="B529" s="117" t="s">
        <v>352</v>
      </c>
      <c r="C529" s="74"/>
      <c r="D529" s="74"/>
      <c r="E529" s="74"/>
      <c r="F529" s="74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</row>
    <row r="530" spans="1:16" ht="30" x14ac:dyDescent="0.25">
      <c r="A530" s="129"/>
      <c r="B530" s="117" t="s">
        <v>353</v>
      </c>
      <c r="C530" s="74"/>
      <c r="D530" s="74"/>
      <c r="E530" s="74"/>
      <c r="F530" s="74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</row>
    <row r="531" spans="1:16" ht="75" x14ac:dyDescent="0.25">
      <c r="A531" s="129"/>
      <c r="B531" s="117" t="s">
        <v>354</v>
      </c>
      <c r="C531" s="74"/>
      <c r="D531" s="74"/>
      <c r="E531" s="74"/>
      <c r="F531" s="74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</row>
    <row r="532" spans="1:16" ht="135" x14ac:dyDescent="0.25">
      <c r="A532" s="129"/>
      <c r="B532" s="117" t="s">
        <v>355</v>
      </c>
      <c r="C532" s="74"/>
      <c r="D532" s="74"/>
      <c r="E532" s="74"/>
      <c r="F532" s="74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</row>
    <row r="533" spans="1:16" ht="180" x14ac:dyDescent="0.25">
      <c r="A533" s="129"/>
      <c r="B533" s="117" t="s">
        <v>356</v>
      </c>
      <c r="C533" s="74"/>
      <c r="D533" s="74"/>
      <c r="E533" s="74"/>
      <c r="F533" s="74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</row>
    <row r="534" spans="1:16" ht="120" x14ac:dyDescent="0.25">
      <c r="A534" s="129"/>
      <c r="B534" s="117" t="s">
        <v>357</v>
      </c>
      <c r="C534" s="74"/>
      <c r="D534" s="74"/>
      <c r="E534" s="74"/>
      <c r="F534" s="74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</row>
    <row r="535" spans="1:16" ht="45" x14ac:dyDescent="0.25">
      <c r="A535" s="129"/>
      <c r="B535" s="117" t="s">
        <v>358</v>
      </c>
      <c r="C535" s="74"/>
      <c r="D535" s="74"/>
      <c r="E535" s="74"/>
      <c r="F535" s="74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</row>
    <row r="536" spans="1:16" ht="153.94999999999999" customHeight="1" x14ac:dyDescent="0.25">
      <c r="A536" s="129"/>
      <c r="B536" s="117" t="s">
        <v>359</v>
      </c>
      <c r="C536" s="74"/>
      <c r="D536" s="74"/>
      <c r="E536" s="74"/>
      <c r="F536" s="74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</row>
    <row r="537" spans="1:16" ht="105" x14ac:dyDescent="0.25">
      <c r="A537" s="129"/>
      <c r="B537" s="117" t="s">
        <v>360</v>
      </c>
      <c r="C537" s="74"/>
      <c r="D537" s="74"/>
      <c r="E537" s="74"/>
      <c r="F537" s="74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</row>
    <row r="538" spans="1:16" ht="75" x14ac:dyDescent="0.25">
      <c r="A538" s="129"/>
      <c r="B538" s="117" t="s">
        <v>361</v>
      </c>
      <c r="C538" s="74"/>
      <c r="D538" s="74"/>
      <c r="E538" s="74"/>
      <c r="F538" s="74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</row>
    <row r="539" spans="1:16" ht="120" x14ac:dyDescent="0.25">
      <c r="A539" s="129"/>
      <c r="B539" s="117" t="s">
        <v>362</v>
      </c>
      <c r="C539" s="74"/>
      <c r="D539" s="74"/>
      <c r="E539" s="74"/>
      <c r="F539" s="74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</row>
    <row r="540" spans="1:16" ht="75" x14ac:dyDescent="0.25">
      <c r="A540" s="129"/>
      <c r="B540" s="117" t="s">
        <v>363</v>
      </c>
      <c r="C540" s="74"/>
      <c r="D540" s="74"/>
      <c r="E540" s="74"/>
      <c r="F540" s="74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</row>
    <row r="541" spans="1:16" ht="135" x14ac:dyDescent="0.25">
      <c r="A541" s="129"/>
      <c r="B541" s="117" t="s">
        <v>364</v>
      </c>
      <c r="C541" s="74"/>
      <c r="D541" s="74"/>
      <c r="E541" s="74"/>
      <c r="F541" s="74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</row>
    <row r="542" spans="1:16" ht="105" x14ac:dyDescent="0.25">
      <c r="A542" s="129"/>
      <c r="B542" s="117" t="s">
        <v>365</v>
      </c>
      <c r="C542" s="74"/>
      <c r="D542" s="74"/>
      <c r="E542" s="74"/>
      <c r="F542" s="74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</row>
    <row r="543" spans="1:16" ht="90" x14ac:dyDescent="0.25">
      <c r="A543" s="129"/>
      <c r="B543" s="117" t="s">
        <v>366</v>
      </c>
      <c r="C543" s="74"/>
      <c r="D543" s="74"/>
      <c r="E543" s="74"/>
      <c r="F543" s="74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</row>
    <row r="544" spans="1:16" ht="120" x14ac:dyDescent="0.25">
      <c r="A544" s="129"/>
      <c r="B544" s="117" t="s">
        <v>367</v>
      </c>
      <c r="C544" s="74"/>
      <c r="D544" s="74"/>
      <c r="E544" s="74"/>
      <c r="F544" s="74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</row>
    <row r="545" spans="1:16" ht="150" x14ac:dyDescent="0.25">
      <c r="A545" s="129"/>
      <c r="B545" s="117" t="s">
        <v>368</v>
      </c>
      <c r="C545" s="74"/>
      <c r="D545" s="74"/>
      <c r="E545" s="74"/>
      <c r="F545" s="74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</row>
    <row r="546" spans="1:16" ht="30" x14ac:dyDescent="0.25">
      <c r="A546" s="129"/>
      <c r="B546" s="117" t="s">
        <v>369</v>
      </c>
      <c r="C546" s="74"/>
      <c r="D546" s="74"/>
      <c r="E546" s="74"/>
      <c r="F546" s="74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</row>
    <row r="547" spans="1:16" ht="90" x14ac:dyDescent="0.25">
      <c r="A547" s="129"/>
      <c r="B547" s="117" t="s">
        <v>370</v>
      </c>
      <c r="C547" s="74"/>
      <c r="D547" s="74"/>
      <c r="E547" s="74"/>
      <c r="F547" s="74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</row>
    <row r="548" spans="1:16" ht="105" x14ac:dyDescent="0.25">
      <c r="A548" s="129"/>
      <c r="B548" s="117" t="s">
        <v>371</v>
      </c>
      <c r="C548" s="74"/>
      <c r="D548" s="74"/>
      <c r="E548" s="74"/>
      <c r="F548" s="74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</row>
    <row r="549" spans="1:16" ht="105" x14ac:dyDescent="0.25">
      <c r="A549" s="129"/>
      <c r="B549" s="117" t="s">
        <v>372</v>
      </c>
      <c r="C549" s="74"/>
      <c r="D549" s="74"/>
      <c r="E549" s="74"/>
      <c r="F549" s="74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</row>
    <row r="550" spans="1:16" ht="75" x14ac:dyDescent="0.25">
      <c r="A550" s="129"/>
      <c r="B550" s="117" t="s">
        <v>373</v>
      </c>
      <c r="C550" s="74"/>
      <c r="D550" s="74"/>
      <c r="E550" s="74"/>
      <c r="F550" s="74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</row>
    <row r="551" spans="1:16" ht="135" x14ac:dyDescent="0.25">
      <c r="A551" s="129"/>
      <c r="B551" s="117" t="s">
        <v>374</v>
      </c>
      <c r="C551" s="74"/>
      <c r="D551" s="74"/>
      <c r="E551" s="74"/>
      <c r="F551" s="74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</row>
    <row r="552" spans="1:16" ht="126" customHeight="1" x14ac:dyDescent="0.25">
      <c r="A552" s="129"/>
      <c r="B552" s="117" t="s">
        <v>375</v>
      </c>
      <c r="C552" s="74"/>
      <c r="D552" s="74"/>
      <c r="E552" s="74"/>
      <c r="F552" s="74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</row>
    <row r="553" spans="1:16" ht="60" x14ac:dyDescent="0.25">
      <c r="A553" s="129"/>
      <c r="B553" s="117" t="s">
        <v>376</v>
      </c>
      <c r="C553" s="74"/>
      <c r="D553" s="74"/>
      <c r="E553" s="74"/>
      <c r="F553" s="74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</row>
    <row r="554" spans="1:16" ht="60" x14ac:dyDescent="0.25">
      <c r="A554" s="129"/>
      <c r="B554" s="117" t="s">
        <v>377</v>
      </c>
      <c r="C554" s="74"/>
      <c r="D554" s="74"/>
      <c r="E554" s="74"/>
      <c r="F554" s="74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</row>
    <row r="555" spans="1:16" ht="90" x14ac:dyDescent="0.25">
      <c r="A555" s="129"/>
      <c r="B555" s="117" t="s">
        <v>378</v>
      </c>
      <c r="C555" s="74"/>
      <c r="D555" s="74"/>
      <c r="E555" s="74"/>
      <c r="F555" s="74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</row>
    <row r="556" spans="1:16" ht="135" x14ac:dyDescent="0.25">
      <c r="A556" s="129"/>
      <c r="B556" s="117" t="s">
        <v>379</v>
      </c>
      <c r="C556" s="74"/>
      <c r="D556" s="74"/>
      <c r="E556" s="74"/>
      <c r="F556" s="74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</row>
    <row r="557" spans="1:16" ht="45" x14ac:dyDescent="0.25">
      <c r="A557" s="129"/>
      <c r="B557" s="117" t="s">
        <v>380</v>
      </c>
      <c r="C557" s="74"/>
      <c r="D557" s="74"/>
      <c r="E557" s="74"/>
      <c r="F557" s="74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</row>
    <row r="558" spans="1:16" ht="135" x14ac:dyDescent="0.25">
      <c r="A558" s="129"/>
      <c r="B558" s="117" t="s">
        <v>381</v>
      </c>
      <c r="C558" s="74"/>
      <c r="D558" s="74"/>
      <c r="E558" s="74"/>
      <c r="F558" s="74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</row>
    <row r="559" spans="1:16" ht="105" x14ac:dyDescent="0.25">
      <c r="A559" s="129"/>
      <c r="B559" s="117" t="s">
        <v>382</v>
      </c>
      <c r="C559" s="74"/>
      <c r="D559" s="74"/>
      <c r="E559" s="74"/>
      <c r="F559" s="74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</row>
    <row r="560" spans="1:16" ht="30" x14ac:dyDescent="0.25">
      <c r="A560" s="129"/>
      <c r="B560" s="117" t="s">
        <v>383</v>
      </c>
      <c r="C560" s="74"/>
      <c r="D560" s="74"/>
      <c r="E560" s="74"/>
      <c r="F560" s="74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</row>
    <row r="561" spans="1:16" ht="45" x14ac:dyDescent="0.25">
      <c r="A561" s="129"/>
      <c r="B561" s="117" t="s">
        <v>384</v>
      </c>
      <c r="C561" s="74"/>
      <c r="D561" s="74"/>
      <c r="E561" s="74"/>
      <c r="F561" s="74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</row>
    <row r="562" spans="1:16" ht="165" x14ac:dyDescent="0.25">
      <c r="A562" s="129"/>
      <c r="B562" s="117" t="s">
        <v>385</v>
      </c>
      <c r="C562" s="74"/>
      <c r="D562" s="74"/>
      <c r="E562" s="74"/>
      <c r="F562" s="74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</row>
    <row r="563" spans="1:16" ht="90" x14ac:dyDescent="0.25">
      <c r="A563" s="129"/>
      <c r="B563" s="117" t="s">
        <v>386</v>
      </c>
      <c r="C563" s="74"/>
      <c r="D563" s="74"/>
      <c r="E563" s="74"/>
      <c r="F563" s="74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</row>
    <row r="564" spans="1:16" ht="240" x14ac:dyDescent="0.25">
      <c r="A564" s="129"/>
      <c r="B564" s="117" t="s">
        <v>387</v>
      </c>
      <c r="C564" s="74"/>
      <c r="D564" s="74"/>
      <c r="E564" s="74"/>
      <c r="F564" s="74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</row>
    <row r="565" spans="1:16" ht="75" x14ac:dyDescent="0.25">
      <c r="A565" s="129"/>
      <c r="B565" s="117" t="s">
        <v>388</v>
      </c>
      <c r="C565" s="74"/>
      <c r="D565" s="74"/>
      <c r="E565" s="74"/>
      <c r="F565" s="74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</row>
    <row r="566" spans="1:16" ht="150" x14ac:dyDescent="0.25">
      <c r="A566" s="129"/>
      <c r="B566" s="117" t="s">
        <v>389</v>
      </c>
      <c r="C566" s="74"/>
      <c r="D566" s="74"/>
      <c r="E566" s="74"/>
      <c r="F566" s="74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</row>
    <row r="567" spans="1:16" ht="45" x14ac:dyDescent="0.25">
      <c r="A567" s="129"/>
      <c r="B567" s="117" t="s">
        <v>390</v>
      </c>
      <c r="C567" s="74"/>
      <c r="D567" s="74"/>
      <c r="E567" s="74"/>
      <c r="F567" s="74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</row>
    <row r="568" spans="1:16" ht="45" x14ac:dyDescent="0.25">
      <c r="A568" s="129"/>
      <c r="B568" s="117" t="s">
        <v>391</v>
      </c>
      <c r="C568" s="74"/>
      <c r="D568" s="74"/>
      <c r="E568" s="74"/>
      <c r="F568" s="74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</row>
    <row r="569" spans="1:16" ht="30" x14ac:dyDescent="0.25">
      <c r="A569" s="129"/>
      <c r="B569" s="117" t="s">
        <v>392</v>
      </c>
      <c r="C569" s="74"/>
      <c r="D569" s="74"/>
      <c r="E569" s="74"/>
      <c r="F569" s="74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</row>
    <row r="570" spans="1:16" ht="60" x14ac:dyDescent="0.25">
      <c r="A570" s="129"/>
      <c r="B570" s="117" t="s">
        <v>393</v>
      </c>
      <c r="C570" s="74"/>
      <c r="D570" s="74"/>
      <c r="E570" s="74"/>
      <c r="F570" s="74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</row>
    <row r="571" spans="1:16" ht="60" x14ac:dyDescent="0.25">
      <c r="A571" s="129"/>
      <c r="B571" s="117" t="s">
        <v>394</v>
      </c>
      <c r="C571" s="74"/>
      <c r="D571" s="74"/>
      <c r="E571" s="74"/>
      <c r="F571" s="74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</row>
    <row r="572" spans="1:16" ht="105" x14ac:dyDescent="0.25">
      <c r="A572" s="129"/>
      <c r="B572" s="117" t="s">
        <v>395</v>
      </c>
      <c r="C572" s="74"/>
      <c r="D572" s="74"/>
      <c r="E572" s="74"/>
      <c r="F572" s="74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</row>
    <row r="573" spans="1:16" ht="135" x14ac:dyDescent="0.25">
      <c r="A573" s="129"/>
      <c r="B573" s="117" t="s">
        <v>396</v>
      </c>
      <c r="C573" s="74"/>
      <c r="D573" s="74"/>
      <c r="E573" s="74"/>
      <c r="F573" s="74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</row>
    <row r="574" spans="1:16" ht="60" x14ac:dyDescent="0.25">
      <c r="A574" s="129"/>
      <c r="B574" s="117" t="s">
        <v>397</v>
      </c>
      <c r="C574" s="74"/>
      <c r="D574" s="74"/>
      <c r="E574" s="74"/>
      <c r="F574" s="74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</row>
    <row r="575" spans="1:16" ht="105" x14ac:dyDescent="0.25">
      <c r="A575" s="129"/>
      <c r="B575" s="117" t="s">
        <v>398</v>
      </c>
      <c r="C575" s="74"/>
      <c r="D575" s="74"/>
      <c r="E575" s="74"/>
      <c r="F575" s="74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</row>
    <row r="576" spans="1:16" ht="60" x14ac:dyDescent="0.25">
      <c r="A576" s="129"/>
      <c r="B576" s="117" t="s">
        <v>399</v>
      </c>
      <c r="C576" s="74"/>
      <c r="D576" s="74"/>
      <c r="E576" s="74"/>
      <c r="F576" s="74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</row>
    <row r="577" spans="1:16" ht="135" x14ac:dyDescent="0.25">
      <c r="A577" s="129"/>
      <c r="B577" s="117" t="s">
        <v>400</v>
      </c>
      <c r="C577" s="74"/>
      <c r="D577" s="74"/>
      <c r="E577" s="74"/>
      <c r="F577" s="74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</row>
    <row r="578" spans="1:16" ht="135" x14ac:dyDescent="0.25">
      <c r="A578" s="128"/>
      <c r="B578" s="117" t="s">
        <v>401</v>
      </c>
      <c r="C578" s="74"/>
      <c r="D578" s="74"/>
      <c r="E578" s="74"/>
      <c r="F578" s="74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</row>
    <row r="579" spans="1:16" ht="14.45" customHeight="1" x14ac:dyDescent="0.25">
      <c r="A579" s="147" t="s">
        <v>41</v>
      </c>
      <c r="B579" s="148"/>
      <c r="C579" s="93">
        <f>SUM(C479:C578)</f>
        <v>185</v>
      </c>
      <c r="D579" s="93">
        <f t="shared" ref="D579:P579" si="30">SUM(D479:D578)</f>
        <v>185</v>
      </c>
      <c r="E579" s="93">
        <f t="shared" si="30"/>
        <v>26.5</v>
      </c>
      <c r="F579" s="93">
        <f t="shared" si="30"/>
        <v>26.5</v>
      </c>
      <c r="G579" s="93">
        <f t="shared" si="30"/>
        <v>0</v>
      </c>
      <c r="H579" s="93">
        <f t="shared" si="30"/>
        <v>0</v>
      </c>
      <c r="I579" s="93">
        <f t="shared" si="30"/>
        <v>0</v>
      </c>
      <c r="J579" s="93">
        <f t="shared" si="30"/>
        <v>0</v>
      </c>
      <c r="K579" s="93">
        <f t="shared" si="30"/>
        <v>155</v>
      </c>
      <c r="L579" s="93">
        <f t="shared" si="30"/>
        <v>155</v>
      </c>
      <c r="M579" s="93">
        <f t="shared" si="30"/>
        <v>0</v>
      </c>
      <c r="N579" s="93">
        <f t="shared" si="30"/>
        <v>0</v>
      </c>
      <c r="O579" s="93">
        <f t="shared" si="30"/>
        <v>0</v>
      </c>
      <c r="P579" s="93">
        <f t="shared" si="30"/>
        <v>0</v>
      </c>
    </row>
    <row r="580" spans="1:16" ht="14.45" customHeight="1" x14ac:dyDescent="0.25">
      <c r="A580" s="7" t="s">
        <v>402</v>
      </c>
      <c r="B580" s="147" t="s">
        <v>403</v>
      </c>
      <c r="C580" s="219"/>
      <c r="D580" s="219"/>
      <c r="E580" s="219"/>
      <c r="F580" s="219"/>
      <c r="G580" s="219"/>
      <c r="H580" s="219"/>
      <c r="I580" s="219"/>
      <c r="J580" s="219"/>
      <c r="K580" s="219"/>
      <c r="L580" s="219"/>
      <c r="M580" s="219"/>
      <c r="N580" s="219"/>
      <c r="O580" s="219"/>
      <c r="P580" s="148"/>
    </row>
    <row r="581" spans="1:16" ht="90" x14ac:dyDescent="0.25">
      <c r="A581" s="122" t="s">
        <v>256</v>
      </c>
      <c r="B581" s="2" t="s">
        <v>404</v>
      </c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</row>
    <row r="582" spans="1:16" ht="60" x14ac:dyDescent="0.25">
      <c r="A582" s="127"/>
      <c r="B582" s="71" t="s">
        <v>405</v>
      </c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</row>
    <row r="583" spans="1:16" ht="90" x14ac:dyDescent="0.25">
      <c r="A583" s="129"/>
      <c r="B583" s="71" t="s">
        <v>406</v>
      </c>
      <c r="C583" s="111">
        <v>500</v>
      </c>
      <c r="D583" s="111">
        <v>500</v>
      </c>
      <c r="E583" s="111">
        <v>323.95800000000003</v>
      </c>
      <c r="F583" s="111">
        <v>323.95800000000003</v>
      </c>
      <c r="G583" s="111"/>
      <c r="H583" s="111"/>
      <c r="I583" s="111"/>
      <c r="J583" s="111"/>
      <c r="K583" s="111">
        <v>323.95800000000003</v>
      </c>
      <c r="L583" s="111">
        <v>323.95800000000003</v>
      </c>
      <c r="M583" s="111"/>
      <c r="N583" s="111"/>
      <c r="O583" s="111"/>
      <c r="P583" s="111"/>
    </row>
    <row r="584" spans="1:16" ht="120" x14ac:dyDescent="0.25">
      <c r="A584" s="129"/>
      <c r="B584" s="98" t="s">
        <v>580</v>
      </c>
      <c r="C584" s="111">
        <v>1000</v>
      </c>
      <c r="D584" s="111"/>
      <c r="E584" s="111">
        <v>800</v>
      </c>
      <c r="F584" s="74"/>
      <c r="G584" s="111"/>
      <c r="H584" s="111"/>
      <c r="I584" s="111"/>
      <c r="J584" s="111">
        <v>800</v>
      </c>
      <c r="K584" s="111"/>
      <c r="L584" s="111"/>
      <c r="M584" s="111"/>
      <c r="N584" s="111"/>
      <c r="O584" s="111"/>
      <c r="P584" s="111"/>
    </row>
    <row r="585" spans="1:16" ht="45" x14ac:dyDescent="0.25">
      <c r="A585" s="128"/>
      <c r="B585" s="99" t="s">
        <v>579</v>
      </c>
      <c r="C585" s="111">
        <v>149000</v>
      </c>
      <c r="D585" s="111"/>
      <c r="E585" s="111">
        <v>1400</v>
      </c>
      <c r="F585" s="74"/>
      <c r="G585" s="111"/>
      <c r="H585" s="111"/>
      <c r="I585" s="111"/>
      <c r="J585" s="111">
        <v>1400</v>
      </c>
      <c r="K585" s="111"/>
      <c r="L585" s="111"/>
      <c r="M585" s="111"/>
      <c r="N585" s="111"/>
      <c r="O585" s="111"/>
      <c r="P585" s="111"/>
    </row>
    <row r="586" spans="1:16" ht="14.45" customHeight="1" x14ac:dyDescent="0.25">
      <c r="A586" s="147" t="s">
        <v>41</v>
      </c>
      <c r="B586" s="148"/>
      <c r="C586" s="92">
        <f>SUM(C582:C585)</f>
        <v>150500</v>
      </c>
      <c r="D586" s="92">
        <f t="shared" ref="D586:P586" si="31">SUM(D582:D585)</f>
        <v>500</v>
      </c>
      <c r="E586" s="92">
        <f t="shared" si="31"/>
        <v>2523.9580000000001</v>
      </c>
      <c r="F586" s="92">
        <f t="shared" si="31"/>
        <v>323.95800000000003</v>
      </c>
      <c r="G586" s="92">
        <f t="shared" si="31"/>
        <v>0</v>
      </c>
      <c r="H586" s="92">
        <f t="shared" si="31"/>
        <v>0</v>
      </c>
      <c r="I586" s="92">
        <f t="shared" si="31"/>
        <v>0</v>
      </c>
      <c r="J586" s="92">
        <f t="shared" si="31"/>
        <v>2200</v>
      </c>
      <c r="K586" s="92">
        <f t="shared" si="31"/>
        <v>323.95800000000003</v>
      </c>
      <c r="L586" s="92">
        <f t="shared" si="31"/>
        <v>323.95800000000003</v>
      </c>
      <c r="M586" s="92">
        <f t="shared" si="31"/>
        <v>0</v>
      </c>
      <c r="N586" s="92">
        <f t="shared" si="31"/>
        <v>0</v>
      </c>
      <c r="O586" s="92">
        <f t="shared" si="31"/>
        <v>0</v>
      </c>
      <c r="P586" s="92">
        <f t="shared" si="31"/>
        <v>0</v>
      </c>
    </row>
    <row r="587" spans="1:16" ht="69.95" customHeight="1" x14ac:dyDescent="0.25">
      <c r="A587" s="112" t="s">
        <v>81</v>
      </c>
      <c r="B587" s="20" t="s">
        <v>407</v>
      </c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</row>
    <row r="588" spans="1:16" ht="90" x14ac:dyDescent="0.25">
      <c r="A588" s="72" t="s">
        <v>591</v>
      </c>
      <c r="B588" s="40" t="s">
        <v>408</v>
      </c>
      <c r="C588" s="111">
        <v>168</v>
      </c>
      <c r="D588" s="111">
        <v>168</v>
      </c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</row>
    <row r="589" spans="1:16" ht="30" x14ac:dyDescent="0.25">
      <c r="A589" s="72" t="s">
        <v>592</v>
      </c>
      <c r="B589" s="40" t="s">
        <v>409</v>
      </c>
      <c r="C589" s="111">
        <v>274.5</v>
      </c>
      <c r="D589" s="111">
        <v>274.5</v>
      </c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</row>
    <row r="590" spans="1:16" ht="165" x14ac:dyDescent="0.25">
      <c r="A590" s="72" t="s">
        <v>593</v>
      </c>
      <c r="B590" s="40" t="s">
        <v>410</v>
      </c>
      <c r="C590" s="111">
        <v>254.28</v>
      </c>
      <c r="D590" s="111">
        <v>254.28</v>
      </c>
      <c r="E590" s="111">
        <v>121.94</v>
      </c>
      <c r="F590" s="111">
        <v>121.94</v>
      </c>
      <c r="G590" s="111"/>
      <c r="H590" s="111"/>
      <c r="I590" s="111"/>
      <c r="J590" s="111"/>
      <c r="K590" s="111">
        <v>121.94</v>
      </c>
      <c r="L590" s="111">
        <v>121.94</v>
      </c>
      <c r="M590" s="111"/>
      <c r="N590" s="111"/>
      <c r="O590" s="111"/>
      <c r="P590" s="111"/>
    </row>
    <row r="591" spans="1:16" ht="120" x14ac:dyDescent="0.25">
      <c r="A591" s="72" t="s">
        <v>594</v>
      </c>
      <c r="B591" s="40" t="s">
        <v>411</v>
      </c>
      <c r="C591" s="111">
        <v>500</v>
      </c>
      <c r="D591" s="111">
        <v>500</v>
      </c>
      <c r="E591" s="111">
        <v>220</v>
      </c>
      <c r="F591" s="111">
        <v>220</v>
      </c>
      <c r="G591" s="111"/>
      <c r="H591" s="111"/>
      <c r="I591" s="111"/>
      <c r="J591" s="111"/>
      <c r="K591" s="111">
        <v>220</v>
      </c>
      <c r="L591" s="111">
        <v>220</v>
      </c>
      <c r="M591" s="111"/>
      <c r="N591" s="111"/>
      <c r="O591" s="111"/>
      <c r="P591" s="111"/>
    </row>
    <row r="592" spans="1:16" x14ac:dyDescent="0.25">
      <c r="A592" s="72"/>
      <c r="B592" s="32" t="s">
        <v>8</v>
      </c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</row>
    <row r="593" spans="1:16" ht="150" x14ac:dyDescent="0.25">
      <c r="A593" s="72"/>
      <c r="B593" s="41" t="s">
        <v>581</v>
      </c>
      <c r="C593" s="111">
        <v>500</v>
      </c>
      <c r="D593" s="111">
        <v>500</v>
      </c>
      <c r="E593" s="111">
        <v>220</v>
      </c>
      <c r="F593" s="111">
        <v>220</v>
      </c>
      <c r="G593" s="111"/>
      <c r="H593" s="111"/>
      <c r="I593" s="111"/>
      <c r="J593" s="111"/>
      <c r="K593" s="111">
        <v>220</v>
      </c>
      <c r="L593" s="111">
        <v>220</v>
      </c>
      <c r="M593" s="111"/>
      <c r="N593" s="111"/>
      <c r="O593" s="111"/>
      <c r="P593" s="111"/>
    </row>
    <row r="594" spans="1:16" ht="60" x14ac:dyDescent="0.25">
      <c r="A594" s="72" t="s">
        <v>595</v>
      </c>
      <c r="B594" s="98" t="s">
        <v>582</v>
      </c>
      <c r="C594" s="111">
        <v>1650</v>
      </c>
      <c r="D594" s="111">
        <v>225</v>
      </c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</row>
    <row r="595" spans="1:16" ht="75" x14ac:dyDescent="0.25">
      <c r="A595" s="72" t="s">
        <v>596</v>
      </c>
      <c r="B595" s="98" t="s">
        <v>583</v>
      </c>
      <c r="C595" s="111">
        <v>27000</v>
      </c>
      <c r="D595" s="111">
        <v>4500</v>
      </c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</row>
    <row r="596" spans="1:16" ht="45" x14ac:dyDescent="0.25">
      <c r="A596" s="72" t="s">
        <v>597</v>
      </c>
      <c r="B596" s="98" t="s">
        <v>584</v>
      </c>
      <c r="C596" s="111">
        <v>1650</v>
      </c>
      <c r="D596" s="111">
        <v>225</v>
      </c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</row>
    <row r="597" spans="1:16" ht="45" x14ac:dyDescent="0.25">
      <c r="A597" s="72" t="s">
        <v>598</v>
      </c>
      <c r="B597" s="29" t="s">
        <v>412</v>
      </c>
      <c r="C597" s="111">
        <v>15000</v>
      </c>
      <c r="D597" s="111">
        <v>1500</v>
      </c>
      <c r="E597" s="111">
        <v>2293.8000000000002</v>
      </c>
      <c r="F597" s="111">
        <v>341.9</v>
      </c>
      <c r="G597" s="111"/>
      <c r="H597" s="111">
        <v>1951.9</v>
      </c>
      <c r="I597" s="111"/>
      <c r="J597" s="111"/>
      <c r="K597" s="111">
        <v>4476.03</v>
      </c>
      <c r="L597" s="111">
        <v>426.03</v>
      </c>
      <c r="M597" s="111"/>
      <c r="N597" s="111">
        <v>4050</v>
      </c>
      <c r="O597" s="111"/>
      <c r="P597" s="111"/>
    </row>
    <row r="598" spans="1:16" ht="60" x14ac:dyDescent="0.25">
      <c r="A598" s="127" t="s">
        <v>599</v>
      </c>
      <c r="B598" s="40" t="s">
        <v>413</v>
      </c>
      <c r="C598" s="125">
        <f>SUM(C600:C605)</f>
        <v>25775</v>
      </c>
      <c r="D598" s="125">
        <f>SUM(D600:D605)</f>
        <v>0</v>
      </c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</row>
    <row r="599" spans="1:16" x14ac:dyDescent="0.25">
      <c r="A599" s="128"/>
      <c r="B599" s="40" t="s">
        <v>8</v>
      </c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</row>
    <row r="600" spans="1:16" ht="75" x14ac:dyDescent="0.25">
      <c r="A600" s="127"/>
      <c r="B600" s="98" t="s">
        <v>585</v>
      </c>
      <c r="C600" s="111">
        <v>3700</v>
      </c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</row>
    <row r="601" spans="1:16" ht="75" x14ac:dyDescent="0.25">
      <c r="A601" s="129"/>
      <c r="B601" s="98" t="s">
        <v>586</v>
      </c>
      <c r="C601" s="111">
        <v>1260</v>
      </c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</row>
    <row r="602" spans="1:16" ht="75" x14ac:dyDescent="0.25">
      <c r="A602" s="129"/>
      <c r="B602" s="98" t="s">
        <v>587</v>
      </c>
      <c r="C602" s="111">
        <v>3500</v>
      </c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</row>
    <row r="603" spans="1:16" ht="90" x14ac:dyDescent="0.25">
      <c r="A603" s="129"/>
      <c r="B603" s="98" t="s">
        <v>588</v>
      </c>
      <c r="C603" s="111">
        <v>1748</v>
      </c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</row>
    <row r="604" spans="1:16" ht="120" x14ac:dyDescent="0.25">
      <c r="A604" s="129"/>
      <c r="B604" s="98" t="s">
        <v>589</v>
      </c>
      <c r="C604" s="111">
        <v>15251</v>
      </c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</row>
    <row r="605" spans="1:16" ht="45" x14ac:dyDescent="0.25">
      <c r="A605" s="128"/>
      <c r="B605" s="98" t="s">
        <v>590</v>
      </c>
      <c r="C605" s="111">
        <v>316</v>
      </c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</row>
    <row r="606" spans="1:16" ht="90" x14ac:dyDescent="0.25">
      <c r="A606" s="72" t="s">
        <v>600</v>
      </c>
      <c r="B606" s="29" t="s">
        <v>414</v>
      </c>
      <c r="C606" s="111">
        <v>12850</v>
      </c>
      <c r="D606" s="111"/>
      <c r="E606" s="111">
        <v>11302.5</v>
      </c>
      <c r="F606" s="111"/>
      <c r="G606" s="111">
        <v>2432.4899999999998</v>
      </c>
      <c r="H606" s="111">
        <v>4592.4399999999996</v>
      </c>
      <c r="I606" s="111"/>
      <c r="J606" s="111">
        <v>4277.57</v>
      </c>
      <c r="K606" s="111">
        <v>7020.53</v>
      </c>
      <c r="L606" s="111"/>
      <c r="M606" s="111">
        <v>2428.1</v>
      </c>
      <c r="N606" s="111">
        <v>4592.4399999999996</v>
      </c>
      <c r="O606" s="111"/>
      <c r="P606" s="111">
        <v>4.0999999999999996</v>
      </c>
    </row>
    <row r="607" spans="1:16" ht="14.45" customHeight="1" x14ac:dyDescent="0.25">
      <c r="A607" s="147" t="s">
        <v>41</v>
      </c>
      <c r="B607" s="148"/>
      <c r="C607" s="69">
        <f>SUM(C606,C598,C597,C596,C595,C594,C591,C590,C589,C588)</f>
        <v>85121.78</v>
      </c>
      <c r="D607" s="69">
        <f t="shared" ref="D607:P607" si="32">SUM(D606,D598,D597,D596,D595,D594,D591,D590,D589,D588)</f>
        <v>7646.78</v>
      </c>
      <c r="E607" s="69">
        <f t="shared" si="32"/>
        <v>13938.24</v>
      </c>
      <c r="F607" s="69">
        <f t="shared" si="32"/>
        <v>683.83999999999992</v>
      </c>
      <c r="G607" s="69">
        <f t="shared" si="32"/>
        <v>2432.4899999999998</v>
      </c>
      <c r="H607" s="69">
        <f t="shared" si="32"/>
        <v>6544.34</v>
      </c>
      <c r="I607" s="69">
        <f t="shared" si="32"/>
        <v>0</v>
      </c>
      <c r="J607" s="69">
        <f t="shared" si="32"/>
        <v>4277.57</v>
      </c>
      <c r="K607" s="69">
        <f t="shared" si="32"/>
        <v>11838.5</v>
      </c>
      <c r="L607" s="69">
        <f t="shared" si="32"/>
        <v>767.97</v>
      </c>
      <c r="M607" s="69">
        <f t="shared" si="32"/>
        <v>2428.1</v>
      </c>
      <c r="N607" s="69">
        <f t="shared" si="32"/>
        <v>8642.4399999999987</v>
      </c>
      <c r="O607" s="69">
        <f t="shared" si="32"/>
        <v>0</v>
      </c>
      <c r="P607" s="69">
        <f t="shared" si="32"/>
        <v>4.0999999999999996</v>
      </c>
    </row>
    <row r="608" spans="1:16" ht="29.25" x14ac:dyDescent="0.25">
      <c r="A608" s="42"/>
      <c r="B608" s="43" t="s">
        <v>415</v>
      </c>
      <c r="C608" s="94">
        <f t="shared" ref="C608:P608" si="33">SUM(C607,C586,C579,C477,C462,C447,C435,C426,C419,C409,C402,C395,C383,C379,C373,C359,C344,C310,C286,C242,C204,C191,C178,C155,C109,C74,C47,C43,C38)</f>
        <v>1068191.3392</v>
      </c>
      <c r="D608" s="95">
        <f t="shared" si="33"/>
        <v>258710.70199999999</v>
      </c>
      <c r="E608" s="95">
        <f t="shared" si="33"/>
        <v>294180.29553</v>
      </c>
      <c r="F608" s="95">
        <f t="shared" si="33"/>
        <v>108490.48532000001</v>
      </c>
      <c r="G608" s="95">
        <f t="shared" si="33"/>
        <v>10018.95795</v>
      </c>
      <c r="H608" s="95">
        <f t="shared" si="33"/>
        <v>157800.06241999997</v>
      </c>
      <c r="I608" s="95">
        <f t="shared" si="33"/>
        <v>3402.8225000000002</v>
      </c>
      <c r="J608" s="95">
        <f t="shared" si="33"/>
        <v>13667.99734</v>
      </c>
      <c r="K608" s="95">
        <f t="shared" si="33"/>
        <v>278217.49057999998</v>
      </c>
      <c r="L608" s="95">
        <f t="shared" si="33"/>
        <v>107517.98271000001</v>
      </c>
      <c r="M608" s="95">
        <f t="shared" si="33"/>
        <v>10014.567950000001</v>
      </c>
      <c r="N608" s="95">
        <f t="shared" si="33"/>
        <v>158069.35741999999</v>
      </c>
      <c r="O608" s="95">
        <f t="shared" si="33"/>
        <v>2615.7224999999999</v>
      </c>
      <c r="P608" s="95">
        <f t="shared" si="33"/>
        <v>1334.326</v>
      </c>
    </row>
  </sheetData>
  <mergeCells count="129">
    <mergeCell ref="A607:B607"/>
    <mergeCell ref="A450:A461"/>
    <mergeCell ref="A462:B462"/>
    <mergeCell ref="A467:B467"/>
    <mergeCell ref="A470:A476"/>
    <mergeCell ref="A477:B477"/>
    <mergeCell ref="A479:A578"/>
    <mergeCell ref="A579:B579"/>
    <mergeCell ref="A586:B586"/>
    <mergeCell ref="B456:P456"/>
    <mergeCell ref="B459:P459"/>
    <mergeCell ref="B580:P580"/>
    <mergeCell ref="A582:A585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A422:A425"/>
    <mergeCell ref="B410:P410"/>
    <mergeCell ref="B420:P420"/>
    <mergeCell ref="A426:B426"/>
    <mergeCell ref="A435:B435"/>
    <mergeCell ref="A438:A446"/>
    <mergeCell ref="A447:B447"/>
    <mergeCell ref="B436:P436"/>
    <mergeCell ref="A427:A434"/>
    <mergeCell ref="A381:A382"/>
    <mergeCell ref="A383:B383"/>
    <mergeCell ref="A385:A392"/>
    <mergeCell ref="A395:B395"/>
    <mergeCell ref="A402:B402"/>
    <mergeCell ref="B396:P396"/>
    <mergeCell ref="A409:B409"/>
    <mergeCell ref="A412:A416"/>
    <mergeCell ref="A419:B419"/>
    <mergeCell ref="A379:B379"/>
    <mergeCell ref="A277:A285"/>
    <mergeCell ref="A286:B286"/>
    <mergeCell ref="A346:A353"/>
    <mergeCell ref="A359:B359"/>
    <mergeCell ref="B311:P311"/>
    <mergeCell ref="B295:P295"/>
    <mergeCell ref="B288:P288"/>
    <mergeCell ref="A310:B310"/>
    <mergeCell ref="B331:P331"/>
    <mergeCell ref="B313:P313"/>
    <mergeCell ref="B334:P334"/>
    <mergeCell ref="A344:B344"/>
    <mergeCell ref="A361:A372"/>
    <mergeCell ref="A373:B373"/>
    <mergeCell ref="A375:A378"/>
    <mergeCell ref="B276:I276"/>
    <mergeCell ref="B220:I220"/>
    <mergeCell ref="A221:A225"/>
    <mergeCell ref="B226:I226"/>
    <mergeCell ref="A227:A232"/>
    <mergeCell ref="B233:I233"/>
    <mergeCell ref="A234:A241"/>
    <mergeCell ref="A242:B242"/>
    <mergeCell ref="B244:I244"/>
    <mergeCell ref="A245:A259"/>
    <mergeCell ref="B261:I261"/>
    <mergeCell ref="A262:A275"/>
    <mergeCell ref="A211:A219"/>
    <mergeCell ref="B175:I175"/>
    <mergeCell ref="A176:A177"/>
    <mergeCell ref="A178:B178"/>
    <mergeCell ref="A172:A174"/>
    <mergeCell ref="B180:P180"/>
    <mergeCell ref="A191:B191"/>
    <mergeCell ref="A193:A203"/>
    <mergeCell ref="A204:B204"/>
    <mergeCell ref="B206:I206"/>
    <mergeCell ref="A207:A209"/>
    <mergeCell ref="B210:I210"/>
    <mergeCell ref="B171:I171"/>
    <mergeCell ref="A109:B109"/>
    <mergeCell ref="A111:A154"/>
    <mergeCell ref="B141:I141"/>
    <mergeCell ref="B147:I147"/>
    <mergeCell ref="A155:B155"/>
    <mergeCell ref="B157:I157"/>
    <mergeCell ref="A158:A161"/>
    <mergeCell ref="B162:I162"/>
    <mergeCell ref="A163:A165"/>
    <mergeCell ref="B166:I166"/>
    <mergeCell ref="A167:A170"/>
    <mergeCell ref="F4:J4"/>
    <mergeCell ref="A40:A42"/>
    <mergeCell ref="A43:B43"/>
    <mergeCell ref="A45:A46"/>
    <mergeCell ref="A47:B47"/>
    <mergeCell ref="A77:A108"/>
    <mergeCell ref="B77:I77"/>
    <mergeCell ref="B83:I83"/>
    <mergeCell ref="B90:I90"/>
    <mergeCell ref="B75:P75"/>
    <mergeCell ref="A74:B74"/>
    <mergeCell ref="K1:P2"/>
    <mergeCell ref="N598:N599"/>
    <mergeCell ref="O598:O599"/>
    <mergeCell ref="P598:P599"/>
    <mergeCell ref="A598:A599"/>
    <mergeCell ref="A600:A605"/>
    <mergeCell ref="B449:P449"/>
    <mergeCell ref="B472:P472"/>
    <mergeCell ref="B475:P475"/>
    <mergeCell ref="B469:P469"/>
    <mergeCell ref="K4:K5"/>
    <mergeCell ref="L4:O4"/>
    <mergeCell ref="B6:P6"/>
    <mergeCell ref="A8:A37"/>
    <mergeCell ref="A38:B38"/>
    <mergeCell ref="A3:A5"/>
    <mergeCell ref="B3:B5"/>
    <mergeCell ref="C3:D3"/>
    <mergeCell ref="E3:J3"/>
    <mergeCell ref="K3:O3"/>
    <mergeCell ref="P3:P5"/>
    <mergeCell ref="C4:C5"/>
    <mergeCell ref="D4:D5"/>
    <mergeCell ref="E4:E5"/>
  </mergeCells>
  <pageMargins left="0.25" right="0.25" top="0.75" bottom="0.75" header="0.3" footer="0.3"/>
  <pageSetup paperSize="9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Fin_Maiorova</dc:creator>
  <cp:lastModifiedBy>Мартынова Ольга Михайловна</cp:lastModifiedBy>
  <cp:lastPrinted>2013-08-19T09:00:11Z</cp:lastPrinted>
  <dcterms:created xsi:type="dcterms:W3CDTF">2013-07-17T06:30:05Z</dcterms:created>
  <dcterms:modified xsi:type="dcterms:W3CDTF">2013-08-26T06:54:43Z</dcterms:modified>
</cp:coreProperties>
</file>